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80" windowWidth="15045" windowHeight="7950" activeTab="1"/>
  </bookViews>
  <sheets>
    <sheet name="Grade Summary" sheetId="1" r:id="rId1"/>
    <sheet name="BS(EE)" sheetId="2" r:id="rId2"/>
    <sheet name="BS(H)" sheetId="3" r:id="rId3"/>
    <sheet name="Sheet1" sheetId="4" r:id="rId4"/>
  </sheets>
  <definedNames>
    <definedName name="Aboverange">'Grade Summary'!$B$12:$M$12</definedName>
    <definedName name="DIV">'Grade Summary'!$C$49</definedName>
    <definedName name="Grade">'Grade Summary'!$S$2:$S$10</definedName>
    <definedName name="Grades">'BS(EE)'!$AA:$AA</definedName>
    <definedName name="Lowerrange">'Grade Summary'!$Q$2:$Q$10</definedName>
    <definedName name="_xlnm.Print_Area" localSheetId="1">'BS(EE)'!$A$1:$AA$53</definedName>
    <definedName name="_xlnm.Print_Area" localSheetId="0">'Grade Summary'!$A$1:$M$20</definedName>
    <definedName name="_xlnm.Print_Titles" localSheetId="1">'BS(EE)'!$1:$9</definedName>
    <definedName name="RANGE">'Grade Summary'!$B$12:$M$13</definedName>
    <definedName name="Total">'BS(EE)'!$Z$8:$Z$48</definedName>
    <definedName name="Z_2376BC05_C5EB_11D8_84D9_00A0D214C203_.wvu.PrintArea" localSheetId="1" hidden="1">'BS(EE)'!$A$1:$AA$16</definedName>
  </definedNames>
  <calcPr fullCalcOnLoad="1"/>
</workbook>
</file>

<file path=xl/sharedStrings.xml><?xml version="1.0" encoding="utf-8"?>
<sst xmlns="http://schemas.openxmlformats.org/spreadsheetml/2006/main" count="154" uniqueCount="102">
  <si>
    <t>Name</t>
  </si>
  <si>
    <t>I.D. No.</t>
  </si>
  <si>
    <t>Total Marks</t>
  </si>
  <si>
    <t>End Term</t>
  </si>
  <si>
    <t>Sessional Total</t>
  </si>
  <si>
    <t>Mid Term</t>
  </si>
  <si>
    <t>Quizzes</t>
  </si>
  <si>
    <t>Particulars of Participants</t>
  </si>
  <si>
    <t>FINAL AWARD</t>
  </si>
  <si>
    <t>CLASS  PERFORMANCE</t>
  </si>
  <si>
    <t>Section:</t>
  </si>
  <si>
    <t>Course Title:</t>
  </si>
  <si>
    <t>Course Code:</t>
  </si>
  <si>
    <t xml:space="preserve">Semester: </t>
  </si>
  <si>
    <t>Award List</t>
  </si>
  <si>
    <t>Program:</t>
  </si>
  <si>
    <t>Office of Controller of Examinations</t>
  </si>
  <si>
    <t>Control No.</t>
  </si>
  <si>
    <t>University of Management and Technology</t>
  </si>
  <si>
    <t>A</t>
  </si>
  <si>
    <t>A-</t>
  </si>
  <si>
    <t>B+</t>
  </si>
  <si>
    <t>B</t>
  </si>
  <si>
    <t>B-</t>
  </si>
  <si>
    <t>C+</t>
  </si>
  <si>
    <t>Divided By 8 =</t>
  </si>
  <si>
    <t>C</t>
  </si>
  <si>
    <t>Difference</t>
  </si>
  <si>
    <t>C-</t>
  </si>
  <si>
    <t>Min Passing</t>
  </si>
  <si>
    <t>F</t>
  </si>
  <si>
    <t>Highest</t>
  </si>
  <si>
    <t>School of Science and Technology</t>
  </si>
  <si>
    <t>GRADE SUMMARY</t>
  </si>
  <si>
    <t>Grades</t>
  </si>
  <si>
    <t>Range</t>
  </si>
  <si>
    <t>Number of Students</t>
  </si>
  <si>
    <t>Resoruce Person / Instructor:</t>
  </si>
  <si>
    <t>Above</t>
  </si>
  <si>
    <t>Cutoffs</t>
  </si>
  <si>
    <t>+</t>
  </si>
  <si>
    <t>W</t>
  </si>
  <si>
    <t>I</t>
  </si>
  <si>
    <t>SA</t>
  </si>
  <si>
    <t>________________________________________________________________________</t>
  </si>
  <si>
    <t>__________</t>
  </si>
  <si>
    <t>Sr. No.</t>
  </si>
  <si>
    <t>BS-EE</t>
  </si>
  <si>
    <t>End term</t>
  </si>
  <si>
    <t>End term total</t>
  </si>
  <si>
    <t>Khan M. Nazir</t>
  </si>
  <si>
    <t xml:space="preserve">Assignemts </t>
  </si>
  <si>
    <t>EE-110</t>
  </si>
  <si>
    <t>Linear Circuit Analysis</t>
  </si>
  <si>
    <t>Spring 14</t>
  </si>
  <si>
    <t>Attendance Sheet</t>
  </si>
  <si>
    <t>TAHA NADEEM BAIG</t>
  </si>
  <si>
    <t>ch6</t>
  </si>
  <si>
    <t>ch-5</t>
  </si>
  <si>
    <t>ch-7</t>
  </si>
  <si>
    <t>qz+asg</t>
  </si>
  <si>
    <t>fgh</t>
  </si>
  <si>
    <t>GHULAM JILLANI</t>
  </si>
  <si>
    <t>ALI SHAHBAZ</t>
  </si>
  <si>
    <t>ABDULLAH ANJUM</t>
  </si>
  <si>
    <t>SYED SHER ALI SHAH</t>
  </si>
  <si>
    <t>HAMZA FARRUKH</t>
  </si>
  <si>
    <t>YAHYA IMRAN</t>
  </si>
  <si>
    <t>MUHAMMAD ZAHID KHAN</t>
  </si>
  <si>
    <t>ATIF IFTIKHAR AWAN</t>
  </si>
  <si>
    <t>ABDUL SUFYAN</t>
  </si>
  <si>
    <t>HAFIZ SAAD</t>
  </si>
  <si>
    <t>TALHA ZAHID</t>
  </si>
  <si>
    <t>REHAN KHALID</t>
  </si>
  <si>
    <t>ABDUL REHMAN SARMAD</t>
  </si>
  <si>
    <t>MUHAMMAD FARQAN</t>
  </si>
  <si>
    <t>AHMED AKRAM</t>
  </si>
  <si>
    <t>HAFIZ MUHAMMAD YAHYA ZAHID</t>
  </si>
  <si>
    <t>HASSAN IQBAL</t>
  </si>
  <si>
    <t>ABRAR HUSSAIN</t>
  </si>
  <si>
    <t>HAMZA AFTAS</t>
  </si>
  <si>
    <t>FARRUKH DIAB</t>
  </si>
  <si>
    <t>RANA SARFRAZ ALI</t>
  </si>
  <si>
    <t>MOHSIN ALI</t>
  </si>
  <si>
    <t>ALI HAMZA</t>
  </si>
  <si>
    <t>M. TALHA SOOMRO</t>
  </si>
  <si>
    <t>HUSNAIN ABBAS</t>
  </si>
  <si>
    <t>AHMED IBRAHIM</t>
  </si>
  <si>
    <t>SALMAN MUDDASAR</t>
  </si>
  <si>
    <t>Spring 16</t>
  </si>
  <si>
    <t>Muzamil</t>
  </si>
  <si>
    <t>Hafiz Ahmed Afzal</t>
  </si>
  <si>
    <t>Avg</t>
  </si>
  <si>
    <t>Usman Tahir</t>
  </si>
  <si>
    <t>Noshair Ali</t>
  </si>
  <si>
    <t>ch-4(2)</t>
  </si>
  <si>
    <t>ch5</t>
  </si>
  <si>
    <t>Best of 5</t>
  </si>
  <si>
    <t>Total</t>
  </si>
  <si>
    <t>Quiz of 25</t>
  </si>
  <si>
    <t>ch-6</t>
  </si>
  <si>
    <t>Ch-7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</si>
</sst>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\(0\)"/>
    <numFmt numFmtId="165" formatCode="0.0"/>
    <numFmt numFmtId="166" formatCode="0.00;[Red]0.00"/>
    <numFmt numFmtId="167" formatCode="0;[Red]0"/>
    <numFmt numFmtId="168" formatCode="0.0;[Red]0.0"/>
    <numFmt numFmtId="169" formatCode="0.0_);\(0.0\)"/>
    <numFmt numFmtId="170" formatCode="0.00_);\(0.00\)"/>
    <numFmt numFmtId="171" formatCode="[$-409]dddd\,\ mmmm\ dd\,\ yyyy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171">
    <font>
      <sz val="10"/>
      <name val="MS Sans Serif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MS Sans Serif"/>
      <family val="2"/>
    </font>
    <font>
      <b/>
      <i/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7"/>
      <name val="MS Sans Serif"/>
      <family val="2"/>
    </font>
    <font>
      <b/>
      <sz val="7"/>
      <name val="Arial"/>
      <family val="2"/>
    </font>
    <font>
      <sz val="14"/>
      <name val="Arial"/>
      <family val="2"/>
    </font>
    <font>
      <sz val="12"/>
      <name val="MS Sans Serif"/>
      <family val="2"/>
    </font>
    <font>
      <b/>
      <u val="single"/>
      <sz val="10"/>
      <name val="Arial"/>
      <family val="2"/>
    </font>
    <font>
      <sz val="16"/>
      <name val="Rodchenko"/>
      <family val="0"/>
    </font>
    <font>
      <sz val="12"/>
      <name val="Arial Black"/>
      <family val="2"/>
    </font>
    <font>
      <sz val="14"/>
      <name val="Arial Black"/>
      <family val="2"/>
    </font>
    <font>
      <b/>
      <sz val="13.5"/>
      <name val="MS Sans Serif"/>
      <family val="2"/>
    </font>
    <font>
      <sz val="13.5"/>
      <name val="MS Sans Serif"/>
      <family val="2"/>
    </font>
    <font>
      <b/>
      <sz val="14"/>
      <name val="Arial"/>
      <family val="2"/>
    </font>
    <font>
      <sz val="18"/>
      <name val="Rodchenko"/>
      <family val="0"/>
    </font>
    <font>
      <b/>
      <sz val="18"/>
      <name val="Times New Roman"/>
      <family val="1"/>
    </font>
    <font>
      <b/>
      <sz val="20"/>
      <name val="Vivian"/>
      <family val="0"/>
    </font>
    <font>
      <b/>
      <sz val="18"/>
      <name val="Arial"/>
      <family val="2"/>
    </font>
    <font>
      <sz val="20"/>
      <name val="Arial"/>
      <family val="2"/>
    </font>
    <font>
      <sz val="22"/>
      <name val="Arial"/>
      <family val="2"/>
    </font>
    <font>
      <b/>
      <sz val="20"/>
      <name val="Arial"/>
      <family val="2"/>
    </font>
    <font>
      <b/>
      <sz val="22"/>
      <name val="Arial"/>
      <family val="2"/>
    </font>
    <font>
      <sz val="3"/>
      <name val="Arial"/>
      <family val="2"/>
    </font>
    <font>
      <b/>
      <sz val="13"/>
      <name val="Arial"/>
      <family val="2"/>
    </font>
    <font>
      <sz val="8"/>
      <name val="MS Sans Serif"/>
      <family val="2"/>
    </font>
    <font>
      <b/>
      <sz val="16"/>
      <name val="Rodchenko"/>
      <family val="0"/>
    </font>
    <font>
      <b/>
      <u val="single"/>
      <sz val="12"/>
      <name val="Arial Black"/>
      <family val="2"/>
    </font>
    <font>
      <b/>
      <sz val="12"/>
      <name val="MS Sans Serif"/>
      <family val="2"/>
    </font>
    <font>
      <b/>
      <sz val="10"/>
      <name val="MS Sans Serif"/>
      <family val="2"/>
    </font>
    <font>
      <b/>
      <sz val="11"/>
      <name val="Arial"/>
      <family val="2"/>
    </font>
    <font>
      <b/>
      <sz val="8"/>
      <name val="Verdana"/>
      <family val="2"/>
    </font>
    <font>
      <sz val="10"/>
      <name val="Verdana"/>
      <family val="2"/>
    </font>
    <font>
      <b/>
      <sz val="10"/>
      <name val="Rodchenko"/>
      <family val="0"/>
    </font>
    <font>
      <b/>
      <u val="single"/>
      <sz val="10"/>
      <name val="Arial Black"/>
      <family val="2"/>
    </font>
    <font>
      <b/>
      <i/>
      <sz val="10"/>
      <name val="Arial"/>
      <family val="2"/>
    </font>
    <font>
      <b/>
      <sz val="8"/>
      <name val="Arial"/>
      <family val="2"/>
    </font>
    <font>
      <b/>
      <sz val="11"/>
      <name val="MS Sans Serif"/>
      <family val="2"/>
    </font>
    <font>
      <b/>
      <sz val="9"/>
      <name val="MS Sans Serif"/>
      <family val="2"/>
    </font>
    <font>
      <b/>
      <i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MS Sans Serif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MS Sans Serif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18"/>
      <name val="Verdana"/>
      <family val="2"/>
    </font>
    <font>
      <b/>
      <sz val="8"/>
      <color indexed="18"/>
      <name val="Verdana"/>
      <family val="2"/>
    </font>
    <font>
      <b/>
      <sz val="8"/>
      <color indexed="10"/>
      <name val="Verdana"/>
      <family val="2"/>
    </font>
    <font>
      <b/>
      <sz val="9"/>
      <color indexed="60"/>
      <name val="Arial"/>
      <family val="2"/>
    </font>
    <font>
      <b/>
      <sz val="9"/>
      <color indexed="60"/>
      <name val="Verdana"/>
      <family val="2"/>
    </font>
    <font>
      <b/>
      <sz val="8"/>
      <color indexed="8"/>
      <name val="Verdana"/>
      <family val="2"/>
    </font>
    <font>
      <b/>
      <sz val="7"/>
      <color indexed="60"/>
      <name val="Arial"/>
      <family val="2"/>
    </font>
    <font>
      <b/>
      <sz val="10"/>
      <color indexed="60"/>
      <name val="Arial"/>
      <family val="2"/>
    </font>
    <font>
      <sz val="10"/>
      <color indexed="60"/>
      <name val="Arial"/>
      <family val="2"/>
    </font>
    <font>
      <sz val="16"/>
      <color indexed="60"/>
      <name val="Rodchenko"/>
      <family val="0"/>
    </font>
    <font>
      <sz val="10"/>
      <color indexed="60"/>
      <name val="MS Sans Serif"/>
      <family val="2"/>
    </font>
    <font>
      <sz val="7.5"/>
      <color indexed="18"/>
      <name val="Arial"/>
      <family val="2"/>
    </font>
    <font>
      <sz val="9"/>
      <color indexed="18"/>
      <name val="Verdana"/>
      <family val="2"/>
    </font>
    <font>
      <sz val="6"/>
      <color indexed="18"/>
      <name val="Arial"/>
      <family val="2"/>
    </font>
    <font>
      <b/>
      <sz val="13.5"/>
      <color indexed="18"/>
      <name val="Verdana"/>
      <family val="2"/>
    </font>
    <font>
      <b/>
      <sz val="9"/>
      <color indexed="62"/>
      <name val="Arial"/>
      <family val="2"/>
    </font>
    <font>
      <b/>
      <sz val="10"/>
      <color indexed="18"/>
      <name val="Arial"/>
      <family val="2"/>
    </font>
    <font>
      <sz val="9"/>
      <color indexed="10"/>
      <name val="Verdana"/>
      <family val="2"/>
    </font>
    <font>
      <b/>
      <sz val="8"/>
      <color indexed="12"/>
      <name val="Verdana"/>
      <family val="2"/>
    </font>
    <font>
      <b/>
      <sz val="16"/>
      <color indexed="60"/>
      <name val="Rodchenko"/>
      <family val="0"/>
    </font>
    <font>
      <b/>
      <u val="single"/>
      <sz val="12"/>
      <color indexed="60"/>
      <name val="Arial Black"/>
      <family val="2"/>
    </font>
    <font>
      <b/>
      <sz val="11"/>
      <color indexed="60"/>
      <name val="Arial"/>
      <family val="2"/>
    </font>
    <font>
      <b/>
      <sz val="10"/>
      <color indexed="60"/>
      <name val="Verdana"/>
      <family val="2"/>
    </font>
    <font>
      <b/>
      <sz val="10"/>
      <color indexed="60"/>
      <name val="MS Sans Serif"/>
      <family val="2"/>
    </font>
    <font>
      <b/>
      <sz val="12"/>
      <color indexed="10"/>
      <name val="Calibri"/>
      <family val="2"/>
    </font>
    <font>
      <b/>
      <sz val="8"/>
      <color indexed="17"/>
      <name val="Verdana"/>
      <family val="2"/>
    </font>
    <font>
      <b/>
      <sz val="12"/>
      <color indexed="60"/>
      <name val="Verdana"/>
      <family val="2"/>
    </font>
    <font>
      <b/>
      <sz val="9"/>
      <color indexed="60"/>
      <name val="Rodchenko"/>
      <family val="0"/>
    </font>
    <font>
      <b/>
      <sz val="9"/>
      <color indexed="8"/>
      <name val="Calibri"/>
      <family val="2"/>
    </font>
    <font>
      <b/>
      <sz val="9"/>
      <color indexed="60"/>
      <name val="MS Sans Serif"/>
      <family val="2"/>
    </font>
    <font>
      <b/>
      <sz val="9"/>
      <color indexed="18"/>
      <name val="Verdana"/>
      <family val="2"/>
    </font>
    <font>
      <sz val="10"/>
      <color indexed="18"/>
      <name val="Verdana"/>
      <family val="2"/>
    </font>
    <font>
      <sz val="10"/>
      <color indexed="10"/>
      <name val="Verdana"/>
      <family val="2"/>
    </font>
    <font>
      <sz val="10"/>
      <color indexed="56"/>
      <name val="Verdana"/>
      <family val="2"/>
    </font>
    <font>
      <sz val="7.5"/>
      <color indexed="10"/>
      <name val="Arial"/>
      <family val="2"/>
    </font>
    <font>
      <sz val="8"/>
      <color indexed="60"/>
      <name val="Verdana"/>
      <family val="2"/>
    </font>
    <font>
      <b/>
      <sz val="8"/>
      <color indexed="60"/>
      <name val="Arial"/>
      <family val="2"/>
    </font>
    <font>
      <b/>
      <sz val="8"/>
      <color indexed="60"/>
      <name val="Verdana"/>
      <family val="2"/>
    </font>
    <font>
      <b/>
      <sz val="9"/>
      <color indexed="56"/>
      <name val="Verdana"/>
      <family val="2"/>
    </font>
    <font>
      <sz val="9"/>
      <color indexed="17"/>
      <name val="Verdana"/>
      <family val="2"/>
    </font>
    <font>
      <sz val="10"/>
      <color indexed="17"/>
      <name val="Verdana"/>
      <family val="2"/>
    </font>
    <font>
      <sz val="11"/>
      <color indexed="8"/>
      <name val="Arial"/>
      <family val="2"/>
    </font>
    <font>
      <b/>
      <sz val="13"/>
      <color indexed="8"/>
      <name val="Arial"/>
      <family val="2"/>
    </font>
    <font>
      <sz val="13"/>
      <color indexed="8"/>
      <name val="Arial"/>
      <family val="2"/>
    </font>
    <font>
      <b/>
      <u val="single"/>
      <sz val="13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MS Sans Serif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MS Sans Serif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000066"/>
      <name val="Verdana"/>
      <family val="2"/>
    </font>
    <font>
      <b/>
      <sz val="8"/>
      <color rgb="FF000066"/>
      <name val="Verdana"/>
      <family val="2"/>
    </font>
    <font>
      <b/>
      <sz val="8"/>
      <color rgb="FFFF0000"/>
      <name val="Verdana"/>
      <family val="2"/>
    </font>
    <font>
      <b/>
      <sz val="9"/>
      <color rgb="FFC00000"/>
      <name val="Arial"/>
      <family val="2"/>
    </font>
    <font>
      <b/>
      <sz val="9"/>
      <color rgb="FFC00000"/>
      <name val="Verdana"/>
      <family val="2"/>
    </font>
    <font>
      <b/>
      <sz val="8"/>
      <color theme="1"/>
      <name val="Verdana"/>
      <family val="2"/>
    </font>
    <font>
      <b/>
      <sz val="7"/>
      <color rgb="FFC00000"/>
      <name val="Arial"/>
      <family val="2"/>
    </font>
    <font>
      <b/>
      <sz val="10"/>
      <color rgb="FFC00000"/>
      <name val="Arial"/>
      <family val="2"/>
    </font>
    <font>
      <sz val="10"/>
      <color rgb="FFC00000"/>
      <name val="Arial"/>
      <family val="2"/>
    </font>
    <font>
      <sz val="16"/>
      <color rgb="FFC00000"/>
      <name val="Rodchenko"/>
      <family val="0"/>
    </font>
    <font>
      <sz val="10"/>
      <color rgb="FFC00000"/>
      <name val="MS Sans Serif"/>
      <family val="2"/>
    </font>
    <font>
      <sz val="7.5"/>
      <color rgb="FF000066"/>
      <name val="Arial"/>
      <family val="2"/>
    </font>
    <font>
      <sz val="9"/>
      <color rgb="FF000066"/>
      <name val="Verdana"/>
      <family val="2"/>
    </font>
    <font>
      <sz val="6"/>
      <color rgb="FF000066"/>
      <name val="Arial"/>
      <family val="2"/>
    </font>
    <font>
      <b/>
      <sz val="13.5"/>
      <color rgb="FF000066"/>
      <name val="Verdana"/>
      <family val="2"/>
    </font>
    <font>
      <b/>
      <sz val="9"/>
      <color rgb="FF37476C"/>
      <name val="Arial"/>
      <family val="2"/>
    </font>
    <font>
      <b/>
      <sz val="10"/>
      <color rgb="FF000066"/>
      <name val="Arial"/>
      <family val="2"/>
    </font>
    <font>
      <sz val="9"/>
      <color rgb="FFFF0000"/>
      <name val="Verdana"/>
      <family val="2"/>
    </font>
    <font>
      <b/>
      <sz val="8"/>
      <color rgb="FF0000FF"/>
      <name val="Verdana"/>
      <family val="2"/>
    </font>
    <font>
      <b/>
      <sz val="16"/>
      <color rgb="FFC00000"/>
      <name val="Rodchenko"/>
      <family val="0"/>
    </font>
    <font>
      <b/>
      <u val="single"/>
      <sz val="12"/>
      <color rgb="FFC00000"/>
      <name val="Arial Black"/>
      <family val="2"/>
    </font>
    <font>
      <b/>
      <sz val="11"/>
      <color rgb="FFC00000"/>
      <name val="Arial"/>
      <family val="2"/>
    </font>
    <font>
      <b/>
      <sz val="10"/>
      <color rgb="FFC00000"/>
      <name val="Verdana"/>
      <family val="2"/>
    </font>
    <font>
      <b/>
      <sz val="10"/>
      <color rgb="FFC00000"/>
      <name val="MS Sans Serif"/>
      <family val="2"/>
    </font>
    <font>
      <b/>
      <sz val="12"/>
      <color rgb="FFFF0000"/>
      <name val="Calibri"/>
      <family val="2"/>
    </font>
    <font>
      <b/>
      <sz val="8"/>
      <color rgb="FF00B050"/>
      <name val="Verdana"/>
      <family val="2"/>
    </font>
    <font>
      <b/>
      <sz val="12"/>
      <color rgb="FFC00000"/>
      <name val="Verdana"/>
      <family val="2"/>
    </font>
    <font>
      <b/>
      <sz val="9"/>
      <color rgb="FFC00000"/>
      <name val="Rodchenko"/>
      <family val="0"/>
    </font>
    <font>
      <b/>
      <sz val="9"/>
      <color theme="1"/>
      <name val="Calibri"/>
      <family val="2"/>
    </font>
    <font>
      <b/>
      <sz val="9"/>
      <color rgb="FFC00000"/>
      <name val="MS Sans Serif"/>
      <family val="2"/>
    </font>
    <font>
      <b/>
      <sz val="9"/>
      <color rgb="FF000066"/>
      <name val="Verdana"/>
      <family val="2"/>
    </font>
    <font>
      <sz val="10"/>
      <color rgb="FF000066"/>
      <name val="Verdana"/>
      <family val="2"/>
    </font>
    <font>
      <sz val="10"/>
      <color rgb="FFFF0000"/>
      <name val="Verdana"/>
      <family val="2"/>
    </font>
    <font>
      <sz val="10"/>
      <color theme="3"/>
      <name val="Verdana"/>
      <family val="2"/>
    </font>
    <font>
      <sz val="7.5"/>
      <color rgb="FFFF0000"/>
      <name val="Arial"/>
      <family val="2"/>
    </font>
    <font>
      <sz val="8"/>
      <color rgb="FFC00000"/>
      <name val="Verdana"/>
      <family val="2"/>
    </font>
    <font>
      <sz val="10"/>
      <color rgb="FF002060"/>
      <name val="Verdana"/>
      <family val="2"/>
    </font>
    <font>
      <b/>
      <sz val="8"/>
      <color rgb="FFC00000"/>
      <name val="Arial"/>
      <family val="2"/>
    </font>
    <font>
      <b/>
      <sz val="8"/>
      <color rgb="FFC00000"/>
      <name val="Verdana"/>
      <family val="2"/>
    </font>
    <font>
      <b/>
      <sz val="9"/>
      <color rgb="FF002060"/>
      <name val="Verdana"/>
      <family val="2"/>
    </font>
    <font>
      <sz val="9"/>
      <color rgb="FF007434"/>
      <name val="Verdana"/>
      <family val="2"/>
    </font>
    <font>
      <sz val="10"/>
      <color rgb="FF007434"/>
      <name val="Verdana"/>
      <family val="2"/>
    </font>
    <font>
      <sz val="10"/>
      <color rgb="FF00B050"/>
      <name val="Verdana"/>
      <family val="2"/>
    </font>
    <font>
      <sz val="9"/>
      <color rgb="FF00B050"/>
      <name val="Verdan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5D9E9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>
        <color rgb="FF111111"/>
      </left>
      <right style="thin">
        <color rgb="FF111111"/>
      </right>
      <top style="thin">
        <color rgb="FF111111"/>
      </top>
      <bottom style="thin">
        <color rgb="FF111111"/>
      </bottom>
    </border>
    <border>
      <left>
        <color indexed="63"/>
      </left>
      <right>
        <color indexed="63"/>
      </right>
      <top>
        <color indexed="63"/>
      </top>
      <bottom style="thin">
        <color rgb="FF111111"/>
      </bottom>
    </border>
    <border>
      <left>
        <color indexed="63"/>
      </left>
      <right style="thin">
        <color rgb="FF111111"/>
      </right>
      <top>
        <color indexed="63"/>
      </top>
      <bottom style="thin">
        <color rgb="FF111111"/>
      </bottom>
    </border>
    <border>
      <left style="thin">
        <color rgb="FF111111"/>
      </left>
      <right>
        <color indexed="63"/>
      </right>
      <top>
        <color indexed="63"/>
      </top>
      <bottom style="thin">
        <color rgb="FF111111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8" fillId="2" borderId="0" applyNumberFormat="0" applyBorder="0" applyAlignment="0" applyProtection="0"/>
    <xf numFmtId="0" fontId="108" fillId="3" borderId="0" applyNumberFormat="0" applyBorder="0" applyAlignment="0" applyProtection="0"/>
    <xf numFmtId="0" fontId="108" fillId="4" borderId="0" applyNumberFormat="0" applyBorder="0" applyAlignment="0" applyProtection="0"/>
    <xf numFmtId="0" fontId="108" fillId="5" borderId="0" applyNumberFormat="0" applyBorder="0" applyAlignment="0" applyProtection="0"/>
    <xf numFmtId="0" fontId="108" fillId="6" borderId="0" applyNumberFormat="0" applyBorder="0" applyAlignment="0" applyProtection="0"/>
    <xf numFmtId="0" fontId="108" fillId="7" borderId="0" applyNumberFormat="0" applyBorder="0" applyAlignment="0" applyProtection="0"/>
    <xf numFmtId="0" fontId="108" fillId="8" borderId="0" applyNumberFormat="0" applyBorder="0" applyAlignment="0" applyProtection="0"/>
    <xf numFmtId="0" fontId="108" fillId="9" borderId="0" applyNumberFormat="0" applyBorder="0" applyAlignment="0" applyProtection="0"/>
    <xf numFmtId="0" fontId="108" fillId="10" borderId="0" applyNumberFormat="0" applyBorder="0" applyAlignment="0" applyProtection="0"/>
    <xf numFmtId="0" fontId="108" fillId="11" borderId="0" applyNumberFormat="0" applyBorder="0" applyAlignment="0" applyProtection="0"/>
    <xf numFmtId="0" fontId="108" fillId="12" borderId="0" applyNumberFormat="0" applyBorder="0" applyAlignment="0" applyProtection="0"/>
    <xf numFmtId="0" fontId="108" fillId="13" borderId="0" applyNumberFormat="0" applyBorder="0" applyAlignment="0" applyProtection="0"/>
    <xf numFmtId="0" fontId="109" fillId="14" borderId="0" applyNumberFormat="0" applyBorder="0" applyAlignment="0" applyProtection="0"/>
    <xf numFmtId="0" fontId="109" fillId="15" borderId="0" applyNumberFormat="0" applyBorder="0" applyAlignment="0" applyProtection="0"/>
    <xf numFmtId="0" fontId="109" fillId="16" borderId="0" applyNumberFormat="0" applyBorder="0" applyAlignment="0" applyProtection="0"/>
    <xf numFmtId="0" fontId="109" fillId="17" borderId="0" applyNumberFormat="0" applyBorder="0" applyAlignment="0" applyProtection="0"/>
    <xf numFmtId="0" fontId="109" fillId="18" borderId="0" applyNumberFormat="0" applyBorder="0" applyAlignment="0" applyProtection="0"/>
    <xf numFmtId="0" fontId="109" fillId="19" borderId="0" applyNumberFormat="0" applyBorder="0" applyAlignment="0" applyProtection="0"/>
    <xf numFmtId="0" fontId="109" fillId="20" borderId="0" applyNumberFormat="0" applyBorder="0" applyAlignment="0" applyProtection="0"/>
    <xf numFmtId="0" fontId="109" fillId="21" borderId="0" applyNumberFormat="0" applyBorder="0" applyAlignment="0" applyProtection="0"/>
    <xf numFmtId="0" fontId="109" fillId="22" borderId="0" applyNumberFormat="0" applyBorder="0" applyAlignment="0" applyProtection="0"/>
    <xf numFmtId="0" fontId="109" fillId="23" borderId="0" applyNumberFormat="0" applyBorder="0" applyAlignment="0" applyProtection="0"/>
    <xf numFmtId="0" fontId="109" fillId="24" borderId="0" applyNumberFormat="0" applyBorder="0" applyAlignment="0" applyProtection="0"/>
    <xf numFmtId="0" fontId="109" fillId="25" borderId="0" applyNumberFormat="0" applyBorder="0" applyAlignment="0" applyProtection="0"/>
    <xf numFmtId="0" fontId="110" fillId="26" borderId="0" applyNumberFormat="0" applyBorder="0" applyAlignment="0" applyProtection="0"/>
    <xf numFmtId="0" fontId="111" fillId="27" borderId="1" applyNumberFormat="0" applyAlignment="0" applyProtection="0"/>
    <xf numFmtId="0" fontId="112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13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5" fillId="29" borderId="0" applyNumberFormat="0" applyBorder="0" applyAlignment="0" applyProtection="0"/>
    <xf numFmtId="0" fontId="116" fillId="0" borderId="3" applyNumberFormat="0" applyFill="0" applyAlignment="0" applyProtection="0"/>
    <xf numFmtId="0" fontId="117" fillId="0" borderId="4" applyNumberFormat="0" applyFill="0" applyAlignment="0" applyProtection="0"/>
    <xf numFmtId="0" fontId="118" fillId="0" borderId="5" applyNumberFormat="0" applyFill="0" applyAlignment="0" applyProtection="0"/>
    <xf numFmtId="0" fontId="118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20" fillId="30" borderId="1" applyNumberFormat="0" applyAlignment="0" applyProtection="0"/>
    <xf numFmtId="0" fontId="121" fillId="0" borderId="6" applyNumberFormat="0" applyFill="0" applyAlignment="0" applyProtection="0"/>
    <xf numFmtId="0" fontId="122" fillId="31" borderId="0" applyNumberFormat="0" applyBorder="0" applyAlignment="0" applyProtection="0"/>
    <xf numFmtId="0" fontId="1" fillId="32" borderId="7" applyNumberFormat="0" applyFont="0" applyAlignment="0" applyProtection="0"/>
    <xf numFmtId="0" fontId="123" fillId="27" borderId="8" applyNumberFormat="0" applyAlignment="0" applyProtection="0"/>
    <xf numFmtId="9" fontId="1" fillId="0" borderId="0" applyFont="0" applyFill="0" applyBorder="0" applyAlignment="0" applyProtection="0"/>
    <xf numFmtId="0" fontId="124" fillId="0" borderId="0" applyNumberFormat="0" applyFill="0" applyBorder="0" applyAlignment="0" applyProtection="0"/>
    <xf numFmtId="0" fontId="125" fillId="0" borderId="9" applyNumberFormat="0" applyFill="0" applyAlignment="0" applyProtection="0"/>
    <xf numFmtId="0" fontId="126" fillId="0" borderId="0" applyNumberFormat="0" applyFill="0" applyBorder="0" applyAlignment="0" applyProtection="0"/>
  </cellStyleXfs>
  <cellXfs count="234">
    <xf numFmtId="0" fontId="0" fillId="0" borderId="0" xfId="0" applyAlignment="1">
      <alignment/>
    </xf>
    <xf numFmtId="0" fontId="0" fillId="0" borderId="0" xfId="0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vertical="center"/>
      <protection locked="0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9" fillId="0" borderId="0" xfId="0" applyFont="1" applyAlignment="1" applyProtection="1">
      <alignment vertical="center"/>
      <protection locked="0"/>
    </xf>
    <xf numFmtId="0" fontId="12" fillId="0" borderId="0" xfId="0" applyFont="1" applyAlignment="1" applyProtection="1">
      <alignment vertical="center"/>
      <protection locked="0"/>
    </xf>
    <xf numFmtId="0" fontId="0" fillId="0" borderId="0" xfId="0" applyFont="1" applyBorder="1" applyAlignment="1" applyProtection="1">
      <alignment vertical="center"/>
      <protection/>
    </xf>
    <xf numFmtId="0" fontId="20" fillId="0" borderId="0" xfId="0" applyFont="1" applyBorder="1" applyAlignment="1" applyProtection="1">
      <alignment vertical="center"/>
      <protection/>
    </xf>
    <xf numFmtId="0" fontId="21" fillId="0" borderId="0" xfId="0" applyFont="1" applyBorder="1" applyAlignment="1" applyProtection="1">
      <alignment vertical="center"/>
      <protection/>
    </xf>
    <xf numFmtId="0" fontId="22" fillId="0" borderId="0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0" fillId="0" borderId="0" xfId="0" applyFont="1" applyBorder="1" applyAlignment="1">
      <alignment vertical="center"/>
    </xf>
    <xf numFmtId="0" fontId="18" fillId="0" borderId="11" xfId="0" applyFont="1" applyBorder="1" applyAlignment="1" applyProtection="1">
      <alignment horizontal="center" vertical="center"/>
      <protection locked="0"/>
    </xf>
    <xf numFmtId="1" fontId="18" fillId="0" borderId="12" xfId="0" applyNumberFormat="1" applyFont="1" applyBorder="1" applyAlignment="1" applyProtection="1">
      <alignment horizontal="center" vertical="center"/>
      <protection locked="0"/>
    </xf>
    <xf numFmtId="0" fontId="17" fillId="0" borderId="13" xfId="0" applyFont="1" applyBorder="1" applyAlignment="1" applyProtection="1">
      <alignment horizontal="left" vertical="center"/>
      <protection locked="0"/>
    </xf>
    <xf numFmtId="1" fontId="18" fillId="0" borderId="14" xfId="0" applyNumberFormat="1" applyFont="1" applyBorder="1" applyAlignment="1" applyProtection="1">
      <alignment horizontal="center" vertical="center"/>
      <protection locked="0"/>
    </xf>
    <xf numFmtId="1" fontId="18" fillId="0" borderId="15" xfId="0" applyNumberFormat="1" applyFont="1" applyBorder="1" applyAlignment="1" applyProtection="1">
      <alignment horizontal="center" vertical="center"/>
      <protection locked="0"/>
    </xf>
    <xf numFmtId="0" fontId="17" fillId="0" borderId="16" xfId="0" applyFont="1" applyBorder="1" applyAlignment="1" applyProtection="1">
      <alignment horizontal="left" vertical="center"/>
      <protection locked="0"/>
    </xf>
    <xf numFmtId="0" fontId="17" fillId="0" borderId="17" xfId="0" applyFont="1" applyBorder="1" applyAlignment="1" applyProtection="1">
      <alignment horizontal="left" vertical="center"/>
      <protection locked="0"/>
    </xf>
    <xf numFmtId="1" fontId="8" fillId="33" borderId="10" xfId="0" applyNumberFormat="1" applyFont="1" applyFill="1" applyBorder="1" applyAlignment="1" applyProtection="1" quotePrefix="1">
      <alignment horizontal="center" vertical="center" wrapText="1"/>
      <protection locked="0"/>
    </xf>
    <xf numFmtId="0" fontId="2" fillId="34" borderId="0" xfId="0" applyFont="1" applyFill="1" applyBorder="1" applyAlignment="1" applyProtection="1">
      <alignment vertical="center"/>
      <protection/>
    </xf>
    <xf numFmtId="0" fontId="8" fillId="34" borderId="0" xfId="0" applyFont="1" applyFill="1" applyBorder="1" applyAlignment="1" applyProtection="1">
      <alignment horizontal="right" vertical="center"/>
      <protection/>
    </xf>
    <xf numFmtId="0" fontId="19" fillId="0" borderId="0" xfId="0" applyFont="1" applyFill="1" applyBorder="1" applyAlignment="1" applyProtection="1">
      <alignment vertical="center" wrapText="1"/>
      <protection/>
    </xf>
    <xf numFmtId="0" fontId="8" fillId="0" borderId="0" xfId="0" applyFont="1" applyFill="1" applyBorder="1" applyAlignment="1" applyProtection="1">
      <alignment horizontal="center" vertical="center" wrapText="1"/>
      <protection locked="0"/>
    </xf>
    <xf numFmtId="1" fontId="8" fillId="0" borderId="10" xfId="0" applyNumberFormat="1" applyFont="1" applyFill="1" applyBorder="1" applyAlignment="1" applyProtection="1">
      <alignment horizontal="center" vertical="center" wrapText="1"/>
      <protection locked="0"/>
    </xf>
    <xf numFmtId="1" fontId="8" fillId="0" borderId="10" xfId="0" applyNumberFormat="1" applyFont="1" applyFill="1" applyBorder="1" applyAlignment="1" applyProtection="1" quotePrefix="1">
      <alignment horizontal="center" vertical="center" wrapText="1"/>
      <protection locked="0"/>
    </xf>
    <xf numFmtId="0" fontId="23" fillId="0" borderId="0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0" fontId="7" fillId="0" borderId="0" xfId="0" applyFont="1" applyFill="1" applyBorder="1" applyAlignment="1" applyProtection="1">
      <alignment horizontal="left" vertical="center"/>
      <protection/>
    </xf>
    <xf numFmtId="0" fontId="8" fillId="0" borderId="0" xfId="0" applyFont="1" applyFill="1" applyBorder="1" applyAlignment="1" applyProtection="1">
      <alignment horizontal="right"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 locked="0"/>
    </xf>
    <xf numFmtId="0" fontId="28" fillId="0" borderId="0" xfId="0" applyFont="1" applyFill="1" applyBorder="1" applyAlignment="1" applyProtection="1">
      <alignment vertical="center"/>
      <protection/>
    </xf>
    <xf numFmtId="0" fontId="11" fillId="0" borderId="0" xfId="0" applyFont="1" applyFill="1" applyBorder="1" applyAlignment="1">
      <alignment vertical="center"/>
    </xf>
    <xf numFmtId="1" fontId="17" fillId="0" borderId="0" xfId="0" applyNumberFormat="1" applyFont="1" applyFill="1" applyBorder="1" applyAlignment="1">
      <alignment horizontal="center" vertical="center"/>
    </xf>
    <xf numFmtId="0" fontId="24" fillId="0" borderId="0" xfId="0" applyFont="1" applyFill="1" applyBorder="1" applyAlignment="1" applyProtection="1">
      <alignment vertical="center"/>
      <protection/>
    </xf>
    <xf numFmtId="0" fontId="3" fillId="0" borderId="10" xfId="0" applyFont="1" applyFill="1" applyBorder="1" applyAlignment="1" applyProtection="1">
      <alignment horizontal="centerContinuous" vertical="center"/>
      <protection locked="0"/>
    </xf>
    <xf numFmtId="0" fontId="3" fillId="0" borderId="10" xfId="0" applyFont="1" applyFill="1" applyBorder="1" applyAlignment="1" applyProtection="1">
      <alignment vertical="center"/>
      <protection locked="0"/>
    </xf>
    <xf numFmtId="0" fontId="25" fillId="34" borderId="0" xfId="0" applyFont="1" applyFill="1" applyBorder="1" applyAlignment="1" applyProtection="1">
      <alignment vertical="center"/>
      <protection/>
    </xf>
    <xf numFmtId="0" fontId="26" fillId="34" borderId="0" xfId="0" applyFont="1" applyFill="1" applyBorder="1" applyAlignment="1" applyProtection="1">
      <alignment vertical="center"/>
      <protection/>
    </xf>
    <xf numFmtId="0" fontId="23" fillId="34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horizontal="center" vertical="center"/>
      <protection locked="0"/>
    </xf>
    <xf numFmtId="0" fontId="14" fillId="0" borderId="0" xfId="0" applyFont="1" applyFill="1" applyBorder="1" applyAlignment="1" applyProtection="1">
      <alignment vertical="center"/>
      <protection locked="0"/>
    </xf>
    <xf numFmtId="0" fontId="16" fillId="0" borderId="0" xfId="0" applyFont="1" applyFill="1" applyBorder="1" applyAlignment="1" applyProtection="1">
      <alignment vertical="center"/>
      <protection locked="0"/>
    </xf>
    <xf numFmtId="0" fontId="13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right" vertical="center"/>
      <protection locked="0"/>
    </xf>
    <xf numFmtId="0" fontId="15" fillId="0" borderId="0" xfId="0" applyFont="1" applyFill="1" applyBorder="1" applyAlignment="1" applyProtection="1">
      <alignment horizontal="left" vertical="center"/>
      <protection locked="0"/>
    </xf>
    <xf numFmtId="0" fontId="0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horizontal="left" vertical="center"/>
      <protection locked="0"/>
    </xf>
    <xf numFmtId="0" fontId="13" fillId="0" borderId="0" xfId="0" applyFont="1" applyFill="1" applyBorder="1" applyAlignment="1" applyProtection="1">
      <alignment horizontal="right" vertical="center"/>
      <protection locked="0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13" fillId="0" borderId="0" xfId="0" applyFont="1" applyFill="1" applyBorder="1" applyAlignment="1" applyProtection="1">
      <alignment/>
      <protection locked="0"/>
    </xf>
    <xf numFmtId="0" fontId="13" fillId="0" borderId="0" xfId="0" applyFont="1" applyFill="1" applyBorder="1" applyAlignment="1" applyProtection="1">
      <alignment horizontal="left"/>
      <protection locked="0"/>
    </xf>
    <xf numFmtId="0" fontId="19" fillId="0" borderId="18" xfId="0" applyFont="1" applyFill="1" applyBorder="1" applyAlignment="1" applyProtection="1">
      <alignment horizontal="left" vertical="center" wrapText="1"/>
      <protection/>
    </xf>
    <xf numFmtId="0" fontId="29" fillId="0" borderId="19" xfId="0" applyFont="1" applyFill="1" applyBorder="1" applyAlignment="1" applyProtection="1">
      <alignment horizontal="center" vertical="center" wrapText="1"/>
      <protection/>
    </xf>
    <xf numFmtId="0" fontId="29" fillId="33" borderId="19" xfId="0" applyFont="1" applyFill="1" applyBorder="1" applyAlignment="1" applyProtection="1">
      <alignment horizontal="center" vertical="center" wrapText="1"/>
      <protection/>
    </xf>
    <xf numFmtId="0" fontId="29" fillId="33" borderId="20" xfId="0" applyFont="1" applyFill="1" applyBorder="1" applyAlignment="1" applyProtection="1">
      <alignment horizontal="center" vertical="center" wrapText="1"/>
      <protection/>
    </xf>
    <xf numFmtId="1" fontId="8" fillId="33" borderId="21" xfId="0" applyNumberFormat="1" applyFont="1" applyFill="1" applyBorder="1" applyAlignment="1" applyProtection="1" quotePrefix="1">
      <alignment horizontal="center" vertical="center" wrapText="1"/>
      <protection locked="0"/>
    </xf>
    <xf numFmtId="0" fontId="19" fillId="0" borderId="22" xfId="0" applyFont="1" applyFill="1" applyBorder="1" applyAlignment="1" applyProtection="1">
      <alignment vertical="center" wrapText="1"/>
      <protection/>
    </xf>
    <xf numFmtId="0" fontId="8" fillId="0" borderId="23" xfId="0" applyFont="1" applyFill="1" applyBorder="1" applyAlignment="1" applyProtection="1">
      <alignment horizontal="center" vertical="center" wrapText="1"/>
      <protection locked="0"/>
    </xf>
    <xf numFmtId="0" fontId="8" fillId="0" borderId="24" xfId="0" applyFont="1" applyFill="1" applyBorder="1" applyAlignment="1" applyProtection="1">
      <alignment horizontal="center" vertical="center" wrapText="1"/>
      <protection locked="0"/>
    </xf>
    <xf numFmtId="0" fontId="11" fillId="0" borderId="18" xfId="0" applyFont="1" applyFill="1" applyBorder="1" applyAlignment="1">
      <alignment vertical="center"/>
    </xf>
    <xf numFmtId="164" fontId="18" fillId="0" borderId="20" xfId="0" applyNumberFormat="1" applyFont="1" applyFill="1" applyBorder="1" applyAlignment="1">
      <alignment horizontal="center" vertical="center"/>
    </xf>
    <xf numFmtId="0" fontId="11" fillId="0" borderId="25" xfId="0" applyFont="1" applyFill="1" applyBorder="1" applyAlignment="1">
      <alignment vertical="center"/>
    </xf>
    <xf numFmtId="0" fontId="18" fillId="0" borderId="21" xfId="0" applyFont="1" applyFill="1" applyBorder="1" applyAlignment="1">
      <alignment horizontal="center" vertical="center"/>
    </xf>
    <xf numFmtId="164" fontId="18" fillId="0" borderId="21" xfId="0" applyNumberFormat="1" applyFont="1" applyFill="1" applyBorder="1" applyAlignment="1">
      <alignment horizontal="center" vertical="center"/>
    </xf>
    <xf numFmtId="0" fontId="11" fillId="0" borderId="22" xfId="0" applyFont="1" applyFill="1" applyBorder="1" applyAlignment="1">
      <alignment vertical="center"/>
    </xf>
    <xf numFmtId="1" fontId="17" fillId="0" borderId="24" xfId="0" applyNumberFormat="1" applyFont="1" applyFill="1" applyBorder="1" applyAlignment="1">
      <alignment horizontal="center" vertical="center"/>
    </xf>
    <xf numFmtId="0" fontId="0" fillId="0" borderId="0" xfId="0" applyBorder="1" applyAlignment="1" applyProtection="1">
      <alignment vertical="center"/>
      <protection locked="0"/>
    </xf>
    <xf numFmtId="0" fontId="0" fillId="35" borderId="0" xfId="0" applyFill="1" applyAlignment="1" applyProtection="1">
      <alignment vertical="center"/>
      <protection locked="0"/>
    </xf>
    <xf numFmtId="1" fontId="3" fillId="0" borderId="10" xfId="0" applyNumberFormat="1" applyFont="1" applyFill="1" applyBorder="1" applyAlignment="1" applyProtection="1">
      <alignment horizontal="center" vertical="center"/>
      <protection locked="0"/>
    </xf>
    <xf numFmtId="0" fontId="10" fillId="0" borderId="10" xfId="0" applyFont="1" applyFill="1" applyBorder="1" applyAlignment="1" applyProtection="1">
      <alignment horizontal="center" vertical="center" wrapText="1"/>
      <protection locked="0"/>
    </xf>
    <xf numFmtId="1" fontId="10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0" xfId="0" applyFont="1" applyFill="1" applyBorder="1" applyAlignment="1" applyProtection="1">
      <alignment horizontal="center" vertical="center"/>
      <protection locked="0"/>
    </xf>
    <xf numFmtId="0" fontId="7" fillId="0" borderId="10" xfId="0" applyFont="1" applyFill="1" applyBorder="1" applyAlignment="1" applyProtection="1">
      <alignment horizontal="center" vertical="center"/>
      <protection locked="0"/>
    </xf>
    <xf numFmtId="1" fontId="3" fillId="0" borderId="10" xfId="0" applyNumberFormat="1" applyFont="1" applyFill="1" applyBorder="1" applyAlignment="1" applyProtection="1" quotePrefix="1">
      <alignment horizontal="center" vertical="center"/>
      <protection locked="0"/>
    </xf>
    <xf numFmtId="166" fontId="4" fillId="0" borderId="10" xfId="0" applyNumberFormat="1" applyFont="1" applyFill="1" applyBorder="1" applyAlignment="1" applyProtection="1">
      <alignment horizontal="right" vertical="center"/>
      <protection locked="0"/>
    </xf>
    <xf numFmtId="2" fontId="10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6" fillId="0" borderId="10" xfId="0" applyNumberFormat="1" applyFont="1" applyFill="1" applyBorder="1" applyAlignment="1" applyProtection="1">
      <alignment horizontal="center" vertical="center"/>
      <protection locked="0"/>
    </xf>
    <xf numFmtId="2" fontId="4" fillId="0" borderId="10" xfId="0" applyNumberFormat="1" applyFont="1" applyFill="1" applyBorder="1" applyAlignment="1" applyProtection="1">
      <alignment horizontal="right" vertical="center"/>
      <protection locked="0"/>
    </xf>
    <xf numFmtId="2" fontId="3" fillId="0" borderId="0" xfId="0" applyNumberFormat="1" applyFont="1" applyFill="1" applyBorder="1" applyAlignment="1" applyProtection="1">
      <alignment vertical="center"/>
      <protection locked="0"/>
    </xf>
    <xf numFmtId="0" fontId="31" fillId="0" borderId="0" xfId="0" applyFont="1" applyFill="1" applyBorder="1" applyAlignment="1" applyProtection="1">
      <alignment vertical="center"/>
      <protection locked="0"/>
    </xf>
    <xf numFmtId="0" fontId="32" fillId="0" borderId="0" xfId="0" applyFont="1" applyFill="1" applyBorder="1" applyAlignment="1" applyProtection="1">
      <alignment vertical="center"/>
      <protection locked="0"/>
    </xf>
    <xf numFmtId="0" fontId="33" fillId="0" borderId="0" xfId="0" applyFont="1" applyFill="1" applyBorder="1" applyAlignment="1" applyProtection="1">
      <alignment vertical="center"/>
      <protection locked="0"/>
    </xf>
    <xf numFmtId="0" fontId="34" fillId="0" borderId="0" xfId="0" applyFont="1" applyFill="1" applyBorder="1" applyAlignment="1" applyProtection="1">
      <alignment vertical="center"/>
      <protection locked="0"/>
    </xf>
    <xf numFmtId="0" fontId="34" fillId="0" borderId="0" xfId="0" applyFont="1" applyAlignment="1" applyProtection="1">
      <alignment vertical="center"/>
      <protection locked="0"/>
    </xf>
    <xf numFmtId="0" fontId="127" fillId="0" borderId="26" xfId="0" applyFont="1" applyBorder="1" applyAlignment="1">
      <alignment horizontal="center" wrapText="1"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34" fillId="0" borderId="0" xfId="0" applyFont="1" applyFill="1" applyBorder="1" applyAlignment="1" applyProtection="1">
      <alignment horizontal="left" vertical="center"/>
      <protection locked="0"/>
    </xf>
    <xf numFmtId="0" fontId="35" fillId="0" borderId="0" xfId="0" applyFont="1" applyFill="1" applyBorder="1" applyAlignment="1" applyProtection="1">
      <alignment vertical="center"/>
      <protection locked="0"/>
    </xf>
    <xf numFmtId="2" fontId="3" fillId="0" borderId="10" xfId="0" applyNumberFormat="1" applyFont="1" applyFill="1" applyBorder="1" applyAlignment="1" applyProtection="1">
      <alignment horizontal="centerContinuous" vertical="center"/>
      <protection locked="0"/>
    </xf>
    <xf numFmtId="0" fontId="128" fillId="0" borderId="26" xfId="0" applyFont="1" applyBorder="1" applyAlignment="1">
      <alignment horizontal="center" wrapText="1"/>
    </xf>
    <xf numFmtId="0" fontId="34" fillId="0" borderId="27" xfId="0" applyFont="1" applyBorder="1" applyAlignment="1">
      <alignment/>
    </xf>
    <xf numFmtId="166" fontId="4" fillId="0" borderId="10" xfId="0" applyNumberFormat="1" applyFont="1" applyFill="1" applyBorder="1" applyAlignment="1" applyProtection="1">
      <alignment horizontal="center" vertical="center"/>
      <protection locked="0"/>
    </xf>
    <xf numFmtId="2" fontId="34" fillId="0" borderId="0" xfId="0" applyNumberFormat="1" applyFont="1" applyAlignment="1" applyProtection="1">
      <alignment vertical="center"/>
      <protection locked="0"/>
    </xf>
    <xf numFmtId="0" fontId="129" fillId="0" borderId="26" xfId="0" applyFont="1" applyBorder="1" applyAlignment="1">
      <alignment horizontal="center" wrapText="1"/>
    </xf>
    <xf numFmtId="0" fontId="5" fillId="0" borderId="10" xfId="0" applyFont="1" applyFill="1" applyBorder="1" applyAlignment="1" applyProtection="1">
      <alignment horizontal="center" vertical="center" textRotation="90"/>
      <protection locked="0"/>
    </xf>
    <xf numFmtId="165" fontId="130" fillId="0" borderId="10" xfId="0" applyNumberFormat="1" applyFont="1" applyFill="1" applyBorder="1" applyAlignment="1" applyProtection="1">
      <alignment horizontal="center" vertical="center"/>
      <protection locked="0"/>
    </xf>
    <xf numFmtId="165" fontId="131" fillId="0" borderId="26" xfId="0" applyNumberFormat="1" applyFont="1" applyBorder="1" applyAlignment="1">
      <alignment horizontal="center" wrapText="1"/>
    </xf>
    <xf numFmtId="0" fontId="36" fillId="0" borderId="26" xfId="0" applyFont="1" applyBorder="1" applyAlignment="1">
      <alignment horizontal="center" wrapText="1"/>
    </xf>
    <xf numFmtId="0" fontId="132" fillId="0" borderId="26" xfId="0" applyFont="1" applyBorder="1" applyAlignment="1">
      <alignment horizontal="center" wrapText="1"/>
    </xf>
    <xf numFmtId="2" fontId="13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34" fillId="0" borderId="10" xfId="0" applyFont="1" applyFill="1" applyBorder="1" applyAlignment="1" applyProtection="1">
      <alignment horizontal="center" vertical="center"/>
      <protection locked="0"/>
    </xf>
    <xf numFmtId="2" fontId="135" fillId="0" borderId="0" xfId="0" applyNumberFormat="1" applyFont="1" applyFill="1" applyBorder="1" applyAlignment="1" applyProtection="1">
      <alignment horizontal="center" vertical="center"/>
      <protection locked="0"/>
    </xf>
    <xf numFmtId="2" fontId="136" fillId="0" borderId="0" xfId="0" applyNumberFormat="1" applyFont="1" applyFill="1" applyBorder="1" applyAlignment="1" applyProtection="1">
      <alignment horizontal="center" vertical="center"/>
      <protection locked="0"/>
    </xf>
    <xf numFmtId="2" fontId="134" fillId="0" borderId="10" xfId="0" applyNumberFormat="1" applyFont="1" applyFill="1" applyBorder="1" applyAlignment="1" applyProtection="1">
      <alignment horizontal="center" vertical="center"/>
      <protection locked="0"/>
    </xf>
    <xf numFmtId="2" fontId="137" fillId="0" borderId="0" xfId="0" applyNumberFormat="1" applyFont="1" applyAlignment="1" applyProtection="1">
      <alignment horizontal="center" vertical="center"/>
      <protection locked="0"/>
    </xf>
    <xf numFmtId="1" fontId="3" fillId="0" borderId="0" xfId="0" applyNumberFormat="1" applyFont="1" applyFill="1" applyBorder="1" applyAlignment="1" applyProtection="1">
      <alignment vertical="center"/>
      <protection locked="0"/>
    </xf>
    <xf numFmtId="1" fontId="34" fillId="0" borderId="0" xfId="0" applyNumberFormat="1" applyFont="1" applyFill="1" applyBorder="1" applyAlignment="1" applyProtection="1">
      <alignment horizontal="left" vertical="center"/>
      <protection locked="0"/>
    </xf>
    <xf numFmtId="1" fontId="34" fillId="0" borderId="0" xfId="0" applyNumberFormat="1" applyFont="1" applyAlignment="1" applyProtection="1">
      <alignment vertical="center"/>
      <protection locked="0"/>
    </xf>
    <xf numFmtId="1" fontId="128" fillId="0" borderId="26" xfId="0" applyNumberFormat="1" applyFont="1" applyBorder="1" applyAlignment="1">
      <alignment horizontal="center" wrapText="1"/>
    </xf>
    <xf numFmtId="0" fontId="138" fillId="0" borderId="26" xfId="0" applyFont="1" applyBorder="1" applyAlignment="1">
      <alignment wrapText="1"/>
    </xf>
    <xf numFmtId="0" fontId="138" fillId="0" borderId="26" xfId="0" applyFont="1" applyBorder="1" applyAlignment="1">
      <alignment/>
    </xf>
    <xf numFmtId="0" fontId="139" fillId="0" borderId="26" xfId="0" applyFont="1" applyBorder="1" applyAlignment="1">
      <alignment wrapText="1"/>
    </xf>
    <xf numFmtId="0" fontId="34" fillId="0" borderId="0" xfId="0" applyFont="1" applyFill="1" applyAlignment="1" applyProtection="1">
      <alignment vertical="center"/>
      <protection locked="0"/>
    </xf>
    <xf numFmtId="2" fontId="34" fillId="0" borderId="0" xfId="0" applyNumberFormat="1" applyFont="1" applyFill="1" applyAlignment="1" applyProtection="1">
      <alignment vertical="center"/>
      <protection locked="0"/>
    </xf>
    <xf numFmtId="2" fontId="137" fillId="0" borderId="0" xfId="0" applyNumberFormat="1" applyFont="1" applyFill="1" applyAlignment="1" applyProtection="1">
      <alignment horizontal="center" vertical="center"/>
      <protection locked="0"/>
    </xf>
    <xf numFmtId="0" fontId="140" fillId="0" borderId="26" xfId="0" applyFont="1" applyBorder="1" applyAlignment="1">
      <alignment/>
    </xf>
    <xf numFmtId="0" fontId="0" fillId="0" borderId="29" xfId="0" applyBorder="1" applyAlignment="1">
      <alignment/>
    </xf>
    <xf numFmtId="0" fontId="141" fillId="0" borderId="0" xfId="0" applyFont="1" applyAlignment="1">
      <alignment/>
    </xf>
    <xf numFmtId="0" fontId="37" fillId="0" borderId="0" xfId="0" applyFont="1" applyAlignment="1">
      <alignment horizontal="center" wrapText="1"/>
    </xf>
    <xf numFmtId="0" fontId="142" fillId="36" borderId="0" xfId="0" applyFont="1" applyFill="1" applyAlignment="1">
      <alignment horizontal="center" wrapText="1"/>
    </xf>
    <xf numFmtId="0" fontId="34" fillId="0" borderId="0" xfId="0" applyFont="1" applyAlignment="1">
      <alignment/>
    </xf>
    <xf numFmtId="0" fontId="38" fillId="0" borderId="0" xfId="0" applyFont="1" applyFill="1" applyBorder="1" applyAlignment="1" applyProtection="1">
      <alignment vertical="center"/>
      <protection locked="0"/>
    </xf>
    <xf numFmtId="0" fontId="39" fillId="0" borderId="0" xfId="0" applyFont="1" applyFill="1" applyBorder="1" applyAlignment="1" applyProtection="1">
      <alignment vertical="center"/>
      <protection locked="0"/>
    </xf>
    <xf numFmtId="0" fontId="143" fillId="0" borderId="26" xfId="0" applyFont="1" applyBorder="1" applyAlignment="1">
      <alignment/>
    </xf>
    <xf numFmtId="0" fontId="3" fillId="0" borderId="0" xfId="0" applyFont="1" applyAlignment="1" applyProtection="1">
      <alignment vertical="center"/>
      <protection locked="0"/>
    </xf>
    <xf numFmtId="0" fontId="144" fillId="0" borderId="26" xfId="0" applyFont="1" applyBorder="1" applyAlignment="1">
      <alignment wrapText="1"/>
    </xf>
    <xf numFmtId="2" fontId="31" fillId="0" borderId="0" xfId="0" applyNumberFormat="1" applyFont="1" applyFill="1" applyBorder="1" applyAlignment="1" applyProtection="1">
      <alignment vertical="center"/>
      <protection locked="0"/>
    </xf>
    <xf numFmtId="2" fontId="34" fillId="0" borderId="0" xfId="0" applyNumberFormat="1" applyFont="1" applyFill="1" applyBorder="1" applyAlignment="1" applyProtection="1">
      <alignment vertical="center"/>
      <protection locked="0"/>
    </xf>
    <xf numFmtId="2" fontId="32" fillId="0" borderId="0" xfId="0" applyNumberFormat="1" applyFont="1" applyFill="1" applyBorder="1" applyAlignment="1" applyProtection="1">
      <alignment vertical="center"/>
      <protection locked="0"/>
    </xf>
    <xf numFmtId="2" fontId="33" fillId="0" borderId="0" xfId="0" applyNumberFormat="1" applyFont="1" applyFill="1" applyBorder="1" applyAlignment="1" applyProtection="1">
      <alignment vertical="center"/>
      <protection locked="0"/>
    </xf>
    <xf numFmtId="0" fontId="40" fillId="0" borderId="10" xfId="0" applyFont="1" applyFill="1" applyBorder="1" applyAlignment="1" applyProtection="1">
      <alignment horizontal="center" vertical="center"/>
      <protection locked="0"/>
    </xf>
    <xf numFmtId="0" fontId="0" fillId="0" borderId="30" xfId="0" applyBorder="1" applyAlignment="1">
      <alignment vertical="center"/>
    </xf>
    <xf numFmtId="0" fontId="41" fillId="0" borderId="10" xfId="0" applyFont="1" applyFill="1" applyBorder="1" applyAlignment="1" applyProtection="1">
      <alignment horizontal="center" vertical="center"/>
      <protection locked="0"/>
    </xf>
    <xf numFmtId="165" fontId="145" fillId="0" borderId="26" xfId="0" applyNumberFormat="1" applyFont="1" applyBorder="1" applyAlignment="1">
      <alignment horizontal="center" wrapText="1"/>
    </xf>
    <xf numFmtId="165" fontId="146" fillId="0" borderId="0" xfId="0" applyNumberFormat="1" applyFont="1" applyFill="1" applyBorder="1" applyAlignment="1" applyProtection="1">
      <alignment vertical="center"/>
      <protection locked="0"/>
    </xf>
    <xf numFmtId="165" fontId="147" fillId="0" borderId="0" xfId="0" applyNumberFormat="1" applyFont="1" applyFill="1" applyBorder="1" applyAlignment="1" applyProtection="1">
      <alignment vertical="center"/>
      <protection locked="0"/>
    </xf>
    <xf numFmtId="165" fontId="148" fillId="0" borderId="0" xfId="0" applyNumberFormat="1" applyFont="1" applyFill="1" applyBorder="1" applyAlignment="1" applyProtection="1">
      <alignment vertical="center"/>
      <protection locked="0"/>
    </xf>
    <xf numFmtId="165" fontId="134" fillId="0" borderId="10" xfId="0" applyNumberFormat="1" applyFont="1" applyFill="1" applyBorder="1" applyAlignment="1" applyProtection="1">
      <alignment horizontal="centerContinuous" vertical="center"/>
      <protection locked="0"/>
    </xf>
    <xf numFmtId="165" fontId="133" fillId="0" borderId="31" xfId="0" applyNumberFormat="1" applyFont="1" applyFill="1" applyBorder="1" applyAlignment="1" applyProtection="1">
      <alignment horizontal="center" vertical="center"/>
      <protection locked="0"/>
    </xf>
    <xf numFmtId="165" fontId="149" fillId="0" borderId="26" xfId="0" applyNumberFormat="1" applyFont="1" applyBorder="1" applyAlignment="1">
      <alignment horizontal="center" wrapText="1"/>
    </xf>
    <xf numFmtId="165" fontId="150" fillId="0" borderId="0" xfId="0" applyNumberFormat="1" applyFont="1" applyAlignment="1" applyProtection="1">
      <alignment vertical="center"/>
      <protection locked="0"/>
    </xf>
    <xf numFmtId="0" fontId="125" fillId="0" borderId="0" xfId="0" applyFont="1" applyAlignment="1">
      <alignment horizontal="center"/>
    </xf>
    <xf numFmtId="0" fontId="151" fillId="0" borderId="0" xfId="0" applyFont="1" applyAlignment="1">
      <alignment/>
    </xf>
    <xf numFmtId="0" fontId="0" fillId="0" borderId="0" xfId="0" applyAlignment="1">
      <alignment horizontal="center"/>
    </xf>
    <xf numFmtId="0" fontId="42" fillId="0" borderId="0" xfId="0" applyFont="1" applyAlignment="1">
      <alignment horizontal="center"/>
    </xf>
    <xf numFmtId="0" fontId="139" fillId="0" borderId="27" xfId="0" applyFont="1" applyBorder="1" applyAlignment="1">
      <alignment wrapText="1"/>
    </xf>
    <xf numFmtId="0" fontId="0" fillId="0" borderId="26" xfId="0" applyBorder="1" applyAlignment="1">
      <alignment/>
    </xf>
    <xf numFmtId="166" fontId="4" fillId="0" borderId="26" xfId="0" applyNumberFormat="1" applyFont="1" applyFill="1" applyBorder="1" applyAlignment="1" applyProtection="1">
      <alignment horizontal="right" vertical="center"/>
      <protection locked="0"/>
    </xf>
    <xf numFmtId="0" fontId="128" fillId="0" borderId="10" xfId="0" applyFont="1" applyBorder="1" applyAlignment="1">
      <alignment horizontal="center" wrapText="1"/>
    </xf>
    <xf numFmtId="0" fontId="129" fillId="0" borderId="10" xfId="0" applyFont="1" applyBorder="1" applyAlignment="1">
      <alignment horizontal="center" wrapText="1"/>
    </xf>
    <xf numFmtId="165" fontId="152" fillId="0" borderId="26" xfId="0" applyNumberFormat="1" applyFont="1" applyBorder="1" applyAlignment="1">
      <alignment horizontal="center" wrapText="1"/>
    </xf>
    <xf numFmtId="166" fontId="4" fillId="0" borderId="26" xfId="0" applyNumberFormat="1" applyFont="1" applyFill="1" applyBorder="1" applyAlignment="1" applyProtection="1">
      <alignment horizontal="center" vertical="center"/>
      <protection locked="0"/>
    </xf>
    <xf numFmtId="0" fontId="128" fillId="0" borderId="0" xfId="0" applyFont="1" applyBorder="1" applyAlignment="1">
      <alignment horizontal="center" wrapText="1"/>
    </xf>
    <xf numFmtId="0" fontId="150" fillId="0" borderId="26" xfId="0" applyFont="1" applyBorder="1" applyAlignment="1">
      <alignment/>
    </xf>
    <xf numFmtId="0" fontId="34" fillId="0" borderId="26" xfId="0" applyFont="1" applyBorder="1" applyAlignment="1">
      <alignment/>
    </xf>
    <xf numFmtId="2" fontId="4" fillId="0" borderId="26" xfId="0" applyNumberFormat="1" applyFont="1" applyFill="1" applyBorder="1" applyAlignment="1" applyProtection="1">
      <alignment horizontal="right" vertical="center"/>
      <protection locked="0"/>
    </xf>
    <xf numFmtId="0" fontId="127" fillId="0" borderId="10" xfId="0" applyFont="1" applyBorder="1" applyAlignment="1">
      <alignment horizontal="center" wrapText="1"/>
    </xf>
    <xf numFmtId="0" fontId="127" fillId="0" borderId="0" xfId="0" applyFont="1" applyBorder="1" applyAlignment="1">
      <alignment horizontal="center" wrapText="1"/>
    </xf>
    <xf numFmtId="0" fontId="137" fillId="0" borderId="26" xfId="0" applyFont="1" applyBorder="1" applyAlignment="1">
      <alignment/>
    </xf>
    <xf numFmtId="0" fontId="153" fillId="0" borderId="0" xfId="0" applyFont="1" applyAlignment="1">
      <alignment horizontal="center" wrapText="1"/>
    </xf>
    <xf numFmtId="0" fontId="125" fillId="0" borderId="26" xfId="0" applyFont="1" applyBorder="1" applyAlignment="1">
      <alignment horizontal="center"/>
    </xf>
    <xf numFmtId="166" fontId="4" fillId="0" borderId="27" xfId="0" applyNumberFormat="1" applyFont="1" applyFill="1" applyBorder="1" applyAlignment="1" applyProtection="1">
      <alignment horizontal="center" vertical="center"/>
      <protection locked="0"/>
    </xf>
    <xf numFmtId="2" fontId="4" fillId="0" borderId="27" xfId="0" applyNumberFormat="1" applyFont="1" applyFill="1" applyBorder="1" applyAlignment="1" applyProtection="1">
      <alignment horizontal="right" vertical="center"/>
      <protection locked="0"/>
    </xf>
    <xf numFmtId="0" fontId="14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horizontal="center" vertical="center"/>
      <protection locked="0"/>
    </xf>
    <xf numFmtId="0" fontId="42" fillId="0" borderId="26" xfId="0" applyFont="1" applyBorder="1" applyAlignment="1">
      <alignment horizontal="center"/>
    </xf>
    <xf numFmtId="0" fontId="151" fillId="0" borderId="0" xfId="0" applyFont="1" applyAlignment="1">
      <alignment horizontal="center"/>
    </xf>
    <xf numFmtId="2" fontId="154" fillId="0" borderId="0" xfId="0" applyNumberFormat="1" applyFont="1" applyFill="1" applyBorder="1" applyAlignment="1" applyProtection="1">
      <alignment horizontal="center" vertical="center"/>
      <protection locked="0"/>
    </xf>
    <xf numFmtId="2" fontId="130" fillId="0" borderId="0" xfId="0" applyNumberFormat="1" applyFont="1" applyFill="1" applyBorder="1" applyAlignment="1" applyProtection="1">
      <alignment horizontal="center" vertical="center"/>
      <protection locked="0"/>
    </xf>
    <xf numFmtId="2" fontId="130" fillId="0" borderId="10" xfId="0" applyNumberFormat="1" applyFont="1" applyFill="1" applyBorder="1" applyAlignment="1" applyProtection="1">
      <alignment horizontal="center" vertical="center"/>
      <protection locked="0"/>
    </xf>
    <xf numFmtId="2" fontId="130" fillId="0" borderId="10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10" xfId="0" applyNumberFormat="1" applyFont="1" applyFill="1" applyBorder="1" applyAlignment="1" applyProtection="1" quotePrefix="1">
      <alignment horizontal="center" vertical="center"/>
      <protection locked="0"/>
    </xf>
    <xf numFmtId="0" fontId="131" fillId="0" borderId="26" xfId="0" applyFont="1" applyBorder="1" applyAlignment="1">
      <alignment horizontal="center" wrapText="1"/>
    </xf>
    <xf numFmtId="0" fontId="155" fillId="0" borderId="26" xfId="0" applyFont="1" applyBorder="1" applyAlignment="1">
      <alignment horizontal="center"/>
    </xf>
    <xf numFmtId="0" fontId="43" fillId="0" borderId="26" xfId="0" applyFont="1" applyBorder="1" applyAlignment="1" applyProtection="1">
      <alignment horizontal="center" vertical="center"/>
      <protection locked="0"/>
    </xf>
    <xf numFmtId="0" fontId="130" fillId="0" borderId="26" xfId="0" applyFont="1" applyFill="1" applyBorder="1" applyAlignment="1" applyProtection="1">
      <alignment horizontal="center" vertical="center"/>
      <protection locked="0"/>
    </xf>
    <xf numFmtId="0" fontId="156" fillId="0" borderId="26" xfId="0" applyFont="1" applyBorder="1" applyAlignment="1">
      <alignment horizontal="center"/>
    </xf>
    <xf numFmtId="0" fontId="130" fillId="0" borderId="27" xfId="0" applyFont="1" applyFill="1" applyBorder="1" applyAlignment="1" applyProtection="1">
      <alignment horizontal="center" vertical="center"/>
      <protection locked="0"/>
    </xf>
    <xf numFmtId="0" fontId="131" fillId="0" borderId="0" xfId="0" applyFont="1" applyBorder="1" applyAlignment="1">
      <alignment horizontal="center" wrapText="1"/>
    </xf>
    <xf numFmtId="0" fontId="131" fillId="0" borderId="10" xfId="0" applyFont="1" applyBorder="1" applyAlignment="1">
      <alignment horizontal="center" wrapText="1"/>
    </xf>
    <xf numFmtId="2" fontId="156" fillId="0" borderId="0" xfId="0" applyNumberFormat="1" applyFont="1" applyFill="1" applyAlignment="1" applyProtection="1">
      <alignment horizontal="center" vertical="center"/>
      <protection locked="0"/>
    </xf>
    <xf numFmtId="2" fontId="156" fillId="0" borderId="0" xfId="0" applyNumberFormat="1" applyFont="1" applyAlignment="1" applyProtection="1">
      <alignment horizontal="center" vertical="center"/>
      <protection locked="0"/>
    </xf>
    <xf numFmtId="1" fontId="4" fillId="0" borderId="0" xfId="0" applyNumberFormat="1" applyFont="1" applyFill="1" applyBorder="1" applyAlignment="1" applyProtection="1">
      <alignment vertical="center"/>
      <protection locked="0"/>
    </xf>
    <xf numFmtId="1" fontId="43" fillId="0" borderId="0" xfId="0" applyNumberFormat="1" applyFont="1" applyFill="1" applyBorder="1" applyAlignment="1" applyProtection="1">
      <alignment horizontal="left" vertical="center"/>
      <protection locked="0"/>
    </xf>
    <xf numFmtId="1" fontId="4" fillId="0" borderId="10" xfId="0" applyNumberFormat="1" applyFont="1" applyFill="1" applyBorder="1" applyAlignment="1" applyProtection="1">
      <alignment horizontal="center" vertical="center"/>
      <protection locked="0"/>
    </xf>
    <xf numFmtId="1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43" fillId="0" borderId="0" xfId="0" applyFont="1" applyAlignment="1" applyProtection="1">
      <alignment vertical="center"/>
      <protection locked="0"/>
    </xf>
    <xf numFmtId="1" fontId="157" fillId="0" borderId="26" xfId="0" applyNumberFormat="1" applyFont="1" applyBorder="1" applyAlignment="1">
      <alignment horizontal="center" wrapText="1"/>
    </xf>
    <xf numFmtId="1" fontId="157" fillId="0" borderId="10" xfId="0" applyNumberFormat="1" applyFont="1" applyBorder="1" applyAlignment="1">
      <alignment horizontal="center" wrapText="1"/>
    </xf>
    <xf numFmtId="1" fontId="43" fillId="0" borderId="0" xfId="0" applyNumberFormat="1" applyFont="1" applyAlignment="1" applyProtection="1">
      <alignment vertical="center"/>
      <protection locked="0"/>
    </xf>
    <xf numFmtId="0" fontId="0" fillId="0" borderId="26" xfId="0" applyFont="1" applyBorder="1" applyAlignment="1">
      <alignment/>
    </xf>
    <xf numFmtId="0" fontId="125" fillId="0" borderId="0" xfId="0" applyFont="1" applyBorder="1" applyAlignment="1">
      <alignment horizontal="center"/>
    </xf>
    <xf numFmtId="0" fontId="37" fillId="0" borderId="26" xfId="0" applyFont="1" applyBorder="1" applyAlignment="1">
      <alignment wrapText="1"/>
    </xf>
    <xf numFmtId="0" fontId="158" fillId="0" borderId="26" xfId="0" applyFont="1" applyBorder="1" applyAlignment="1">
      <alignment wrapText="1"/>
    </xf>
    <xf numFmtId="0" fontId="159" fillId="0" borderId="26" xfId="0" applyFont="1" applyBorder="1" applyAlignment="1">
      <alignment wrapText="1"/>
    </xf>
    <xf numFmtId="0" fontId="160" fillId="0" borderId="26" xfId="0" applyFont="1" applyBorder="1" applyAlignment="1">
      <alignment wrapText="1"/>
    </xf>
    <xf numFmtId="0" fontId="161" fillId="0" borderId="26" xfId="0" applyFont="1" applyBorder="1" applyAlignment="1">
      <alignment/>
    </xf>
    <xf numFmtId="165" fontId="162" fillId="0" borderId="26" xfId="0" applyNumberFormat="1" applyFont="1" applyBorder="1" applyAlignment="1">
      <alignment horizontal="center" wrapText="1"/>
    </xf>
    <xf numFmtId="165" fontId="129" fillId="0" borderId="26" xfId="0" applyNumberFormat="1" applyFont="1" applyBorder="1" applyAlignment="1">
      <alignment horizontal="center" wrapText="1"/>
    </xf>
    <xf numFmtId="0" fontId="44" fillId="0" borderId="10" xfId="0" applyFont="1" applyFill="1" applyBorder="1" applyAlignment="1" applyProtection="1">
      <alignment horizontal="center" vertical="center"/>
      <protection locked="0"/>
    </xf>
    <xf numFmtId="0" fontId="163" fillId="0" borderId="26" xfId="0" applyFont="1" applyBorder="1" applyAlignment="1">
      <alignment wrapText="1"/>
    </xf>
    <xf numFmtId="165" fontId="149" fillId="0" borderId="0" xfId="0" applyNumberFormat="1" applyFont="1" applyBorder="1" applyAlignment="1">
      <alignment horizontal="center" wrapText="1"/>
    </xf>
    <xf numFmtId="165" fontId="164" fillId="0" borderId="10" xfId="0" applyNumberFormat="1" applyFont="1" applyFill="1" applyBorder="1" applyAlignment="1" applyProtection="1">
      <alignment horizontal="center" vertical="center"/>
      <protection locked="0"/>
    </xf>
    <xf numFmtId="165" fontId="165" fillId="0" borderId="26" xfId="0" applyNumberFormat="1" applyFont="1" applyBorder="1" applyAlignment="1">
      <alignment horizontal="center" wrapText="1"/>
    </xf>
    <xf numFmtId="165" fontId="166" fillId="0" borderId="26" xfId="0" applyNumberFormat="1" applyFont="1" applyBorder="1" applyAlignment="1">
      <alignment horizontal="center" wrapText="1"/>
    </xf>
    <xf numFmtId="0" fontId="167" fillId="0" borderId="26" xfId="0" applyFont="1" applyBorder="1" applyAlignment="1">
      <alignment wrapText="1"/>
    </xf>
    <xf numFmtId="0" fontId="168" fillId="0" borderId="26" xfId="0" applyFont="1" applyBorder="1" applyAlignment="1">
      <alignment wrapText="1"/>
    </xf>
    <xf numFmtId="0" fontId="19" fillId="0" borderId="25" xfId="0" applyFont="1" applyFill="1" applyBorder="1" applyAlignment="1" applyProtection="1">
      <alignment vertical="center" wrapText="1"/>
      <protection/>
    </xf>
    <xf numFmtId="0" fontId="19" fillId="0" borderId="32" xfId="0" applyFont="1" applyFill="1" applyBorder="1" applyAlignment="1" applyProtection="1">
      <alignment horizontal="center" vertical="center"/>
      <protection locked="0"/>
    </xf>
    <xf numFmtId="0" fontId="19" fillId="0" borderId="33" xfId="0" applyFont="1" applyFill="1" applyBorder="1" applyAlignment="1" applyProtection="1">
      <alignment horizontal="center" vertical="center"/>
      <protection locked="0"/>
    </xf>
    <xf numFmtId="0" fontId="19" fillId="0" borderId="34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horizontal="center" vertical="center"/>
      <protection/>
    </xf>
    <xf numFmtId="0" fontId="2" fillId="0" borderId="35" xfId="0" applyFont="1" applyBorder="1" applyAlignment="1" applyProtection="1">
      <alignment horizontal="center" vertical="center" textRotation="90"/>
      <protection locked="0"/>
    </xf>
    <xf numFmtId="0" fontId="2" fillId="0" borderId="36" xfId="0" applyFont="1" applyBorder="1" applyAlignment="1" applyProtection="1">
      <alignment horizontal="center" vertical="center" textRotation="90"/>
      <protection locked="0"/>
    </xf>
    <xf numFmtId="0" fontId="2" fillId="0" borderId="37" xfId="0" applyFont="1" applyBorder="1" applyAlignment="1" applyProtection="1">
      <alignment horizontal="center" vertical="center" textRotation="90"/>
      <protection locked="0"/>
    </xf>
    <xf numFmtId="0" fontId="3" fillId="0" borderId="0" xfId="0" applyFont="1" applyFill="1" applyBorder="1" applyAlignment="1" applyProtection="1">
      <alignment horizontal="right"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10" fillId="0" borderId="38" xfId="0" applyFont="1" applyFill="1" applyBorder="1" applyAlignment="1" applyProtection="1">
      <alignment horizontal="center" vertical="center"/>
      <protection locked="0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169" fillId="0" borderId="26" xfId="0" applyFont="1" applyBorder="1" applyAlignment="1">
      <alignment wrapText="1"/>
    </xf>
    <xf numFmtId="0" fontId="170" fillId="0" borderId="26" xfId="0" applyFont="1" applyBorder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923925</xdr:colOff>
      <xdr:row>3</xdr:row>
      <xdr:rowOff>133350</xdr:rowOff>
    </xdr:from>
    <xdr:to>
      <xdr:col>2</xdr:col>
      <xdr:colOff>685800</xdr:colOff>
      <xdr:row>4</xdr:row>
      <xdr:rowOff>238125</xdr:rowOff>
    </xdr:to>
    <xdr:sp textlink="'BS(EE)'!Z2">
      <xdr:nvSpPr>
        <xdr:cNvPr id="1" name="TextBox 2"/>
        <xdr:cNvSpPr txBox="1">
          <a:spLocks noChangeArrowheads="1"/>
        </xdr:cNvSpPr>
      </xdr:nvSpPr>
      <xdr:spPr>
        <a:xfrm>
          <a:off x="923925" y="1190625"/>
          <a:ext cx="17240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anchor="ctr"/>
        <a:p>
          <a:pPr algn="l">
            <a:defRPr/>
          </a:pPr>
          <a:fld id="{e48f7c43-2ecf-4715-920a-0424d940a546}" type="TxLink">
            <a:rPr lang="en-US" cap="none" sz="1100" b="0" i="0" u="none" baseline="0">
              <a:solidFill>
                <a:srgbClr val="000000"/>
              </a:solidFill>
            </a:rPr>
            <a:t>BS-EE</a:t>
          </a:fld>
        </a:p>
      </xdr:txBody>
    </xdr:sp>
    <xdr:clientData/>
  </xdr:twoCellAnchor>
  <xdr:twoCellAnchor>
    <xdr:from>
      <xdr:col>0</xdr:col>
      <xdr:colOff>9525</xdr:colOff>
      <xdr:row>3</xdr:row>
      <xdr:rowOff>123825</xdr:rowOff>
    </xdr:from>
    <xdr:to>
      <xdr:col>0</xdr:col>
      <xdr:colOff>1162050</xdr:colOff>
      <xdr:row>4</xdr:row>
      <xdr:rowOff>228600</xdr:rowOff>
    </xdr:to>
    <xdr:sp>
      <xdr:nvSpPr>
        <xdr:cNvPr id="2" name="TextBox 4"/>
        <xdr:cNvSpPr txBox="1">
          <a:spLocks noChangeArrowheads="1"/>
        </xdr:cNvSpPr>
      </xdr:nvSpPr>
      <xdr:spPr>
        <a:xfrm>
          <a:off x="9525" y="1181100"/>
          <a:ext cx="11525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anchor="ctr"/>
        <a:p>
          <a:pPr algn="l">
            <a:defRPr/>
          </a:pPr>
          <a:r>
            <a:rPr lang="en-US" cap="none" sz="1300" b="1" i="0" u="none" baseline="0">
              <a:solidFill>
                <a:srgbClr val="000000"/>
              </a:solidFill>
            </a:rPr>
            <a:t>Program:</a:t>
          </a:r>
        </a:p>
      </xdr:txBody>
    </xdr:sp>
    <xdr:clientData/>
  </xdr:twoCellAnchor>
  <xdr:twoCellAnchor>
    <xdr:from>
      <xdr:col>0</xdr:col>
      <xdr:colOff>1143000</xdr:colOff>
      <xdr:row>5</xdr:row>
      <xdr:rowOff>0</xdr:rowOff>
    </xdr:from>
    <xdr:to>
      <xdr:col>3</xdr:col>
      <xdr:colOff>685800</xdr:colOff>
      <xdr:row>6</xdr:row>
      <xdr:rowOff>19050</xdr:rowOff>
    </xdr:to>
    <xdr:sp textlink="'BS(EE)'!C4">
      <xdr:nvSpPr>
        <xdr:cNvPr id="3" name="TextBox 5"/>
        <xdr:cNvSpPr txBox="1">
          <a:spLocks noChangeArrowheads="1"/>
        </xdr:cNvSpPr>
      </xdr:nvSpPr>
      <xdr:spPr>
        <a:xfrm>
          <a:off x="1143000" y="1685925"/>
          <a:ext cx="22193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anchor="ctr"/>
        <a:p>
          <a:pPr algn="l">
            <a:defRPr/>
          </a:pPr>
          <a:fld id="{f7689980-7e8c-480f-ac13-606140c49a7d}" type="TxLink">
            <a:rPr lang="en-US" cap="none" sz="1100" b="0" i="0" u="none" baseline="0">
              <a:solidFill>
                <a:srgbClr val="000000"/>
              </a:solidFill>
            </a:rPr>
            <a:t>EE-110</a:t>
          </a:fld>
        </a:p>
      </xdr:txBody>
    </xdr:sp>
    <xdr:clientData/>
  </xdr:twoCellAnchor>
  <xdr:twoCellAnchor>
    <xdr:from>
      <xdr:col>0</xdr:col>
      <xdr:colOff>0</xdr:colOff>
      <xdr:row>5</xdr:row>
      <xdr:rowOff>9525</xdr:rowOff>
    </xdr:from>
    <xdr:to>
      <xdr:col>1</xdr:col>
      <xdr:colOff>114300</xdr:colOff>
      <xdr:row>6</xdr:row>
      <xdr:rowOff>19050</xdr:rowOff>
    </xdr:to>
    <xdr:sp>
      <xdr:nvSpPr>
        <xdr:cNvPr id="4" name="TextBox 6"/>
        <xdr:cNvSpPr txBox="1">
          <a:spLocks noChangeArrowheads="1"/>
        </xdr:cNvSpPr>
      </xdr:nvSpPr>
      <xdr:spPr>
        <a:xfrm>
          <a:off x="0" y="1695450"/>
          <a:ext cx="13620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anchor="ctr"/>
        <a:p>
          <a:pPr algn="l">
            <a:defRPr/>
          </a:pPr>
          <a:r>
            <a:rPr lang="en-US" cap="none" sz="1300" b="1" i="0" u="none" baseline="0">
              <a:solidFill>
                <a:srgbClr val="000000"/>
              </a:solidFill>
            </a:rPr>
            <a:t>Course Code:</a:t>
          </a:r>
        </a:p>
      </xdr:txBody>
    </xdr:sp>
    <xdr:clientData/>
  </xdr:twoCellAnchor>
  <xdr:twoCellAnchor>
    <xdr:from>
      <xdr:col>5</xdr:col>
      <xdr:colOff>0</xdr:colOff>
      <xdr:row>5</xdr:row>
      <xdr:rowOff>47625</xdr:rowOff>
    </xdr:from>
    <xdr:to>
      <xdr:col>13</xdr:col>
      <xdr:colOff>0</xdr:colOff>
      <xdr:row>5</xdr:row>
      <xdr:rowOff>371475</xdr:rowOff>
    </xdr:to>
    <xdr:sp textlink="'BS(EE)'!G4">
      <xdr:nvSpPr>
        <xdr:cNvPr id="5" name="TextBox 7"/>
        <xdr:cNvSpPr txBox="1">
          <a:spLocks noChangeArrowheads="1"/>
        </xdr:cNvSpPr>
      </xdr:nvSpPr>
      <xdr:spPr>
        <a:xfrm>
          <a:off x="4105275" y="1733550"/>
          <a:ext cx="57150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anchor="ctr"/>
        <a:p>
          <a:pPr algn="l">
            <a:defRPr/>
          </a:pPr>
          <a:fld id="{aca85084-f52a-4945-953d-aaea7c2fe29d}" type="TxLink">
            <a:rPr lang="en-US" cap="none" sz="1100" b="0" i="0" u="none" baseline="0">
              <a:solidFill>
                <a:srgbClr val="000000"/>
              </a:solidFill>
            </a:rPr>
            <a:t>Linear Circuit Analysis</a:t>
          </a:fld>
        </a:p>
      </xdr:txBody>
    </xdr:sp>
    <xdr:clientData/>
  </xdr:twoCellAnchor>
  <xdr:twoCellAnchor>
    <xdr:from>
      <xdr:col>3</xdr:col>
      <xdr:colOff>180975</xdr:colOff>
      <xdr:row>5</xdr:row>
      <xdr:rowOff>47625</xdr:rowOff>
    </xdr:from>
    <xdr:to>
      <xdr:col>5</xdr:col>
      <xdr:colOff>228600</xdr:colOff>
      <xdr:row>5</xdr:row>
      <xdr:rowOff>361950</xdr:rowOff>
    </xdr:to>
    <xdr:sp>
      <xdr:nvSpPr>
        <xdr:cNvPr id="6" name="TextBox 8"/>
        <xdr:cNvSpPr txBox="1">
          <a:spLocks noChangeArrowheads="1"/>
        </xdr:cNvSpPr>
      </xdr:nvSpPr>
      <xdr:spPr>
        <a:xfrm>
          <a:off x="2857500" y="1733550"/>
          <a:ext cx="14763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anchor="ctr"/>
        <a:p>
          <a:pPr algn="l">
            <a:defRPr/>
          </a:pPr>
          <a:r>
            <a:rPr lang="en-US" cap="none" sz="1300" b="1" i="0" u="none" baseline="0">
              <a:solidFill>
                <a:srgbClr val="000000"/>
              </a:solidFill>
            </a:rPr>
            <a:t>Course Title:</a:t>
          </a:r>
        </a:p>
      </xdr:txBody>
    </xdr:sp>
    <xdr:clientData/>
  </xdr:twoCellAnchor>
  <xdr:twoCellAnchor>
    <xdr:from>
      <xdr:col>6</xdr:col>
      <xdr:colOff>47625</xdr:colOff>
      <xdr:row>3</xdr:row>
      <xdr:rowOff>85725</xdr:rowOff>
    </xdr:from>
    <xdr:to>
      <xdr:col>8</xdr:col>
      <xdr:colOff>295275</xdr:colOff>
      <xdr:row>4</xdr:row>
      <xdr:rowOff>190500</xdr:rowOff>
    </xdr:to>
    <xdr:sp textlink="'BS(EE)'!Z3">
      <xdr:nvSpPr>
        <xdr:cNvPr id="7" name="TextBox 9"/>
        <xdr:cNvSpPr txBox="1">
          <a:spLocks noChangeArrowheads="1"/>
        </xdr:cNvSpPr>
      </xdr:nvSpPr>
      <xdr:spPr>
        <a:xfrm>
          <a:off x="4867275" y="1143000"/>
          <a:ext cx="16764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anchor="ctr"/>
        <a:p>
          <a:pPr algn="l">
            <a:defRPr/>
          </a:pPr>
          <a:fld id="{c3d83271-ec98-43de-b843-2ea2b7a198f6}" type="TxLink">
            <a:rPr lang="en-US" cap="none" sz="1100" b="0" i="0" u="none" baseline="0">
              <a:solidFill>
                <a:srgbClr val="000000"/>
              </a:solidFill>
            </a:rPr>
            <a:t>Spring 16</a:t>
          </a:fld>
        </a:p>
      </xdr:txBody>
    </xdr:sp>
    <xdr:clientData/>
  </xdr:twoCellAnchor>
  <xdr:twoCellAnchor>
    <xdr:from>
      <xdr:col>4</xdr:col>
      <xdr:colOff>609600</xdr:colOff>
      <xdr:row>3</xdr:row>
      <xdr:rowOff>114300</xdr:rowOff>
    </xdr:from>
    <xdr:to>
      <xdr:col>6</xdr:col>
      <xdr:colOff>257175</xdr:colOff>
      <xdr:row>4</xdr:row>
      <xdr:rowOff>209550</xdr:rowOff>
    </xdr:to>
    <xdr:sp>
      <xdr:nvSpPr>
        <xdr:cNvPr id="8" name="TextBox 10"/>
        <xdr:cNvSpPr txBox="1">
          <a:spLocks noChangeArrowheads="1"/>
        </xdr:cNvSpPr>
      </xdr:nvSpPr>
      <xdr:spPr>
        <a:xfrm>
          <a:off x="4000500" y="1171575"/>
          <a:ext cx="10763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anchor="ctr"/>
        <a:p>
          <a:pPr algn="l">
            <a:defRPr/>
          </a:pPr>
          <a:r>
            <a:rPr lang="en-US" cap="none" sz="1300" b="1" i="0" u="none" baseline="0">
              <a:solidFill>
                <a:srgbClr val="000000"/>
              </a:solidFill>
            </a:rPr>
            <a:t>Semester:</a:t>
          </a:r>
        </a:p>
      </xdr:txBody>
    </xdr:sp>
    <xdr:clientData/>
  </xdr:twoCellAnchor>
  <xdr:twoCellAnchor>
    <xdr:from>
      <xdr:col>10</xdr:col>
      <xdr:colOff>523875</xdr:colOff>
      <xdr:row>3</xdr:row>
      <xdr:rowOff>123825</xdr:rowOff>
    </xdr:from>
    <xdr:to>
      <xdr:col>12</xdr:col>
      <xdr:colOff>266700</xdr:colOff>
      <xdr:row>4</xdr:row>
      <xdr:rowOff>219075</xdr:rowOff>
    </xdr:to>
    <xdr:sp>
      <xdr:nvSpPr>
        <xdr:cNvPr id="9" name="TextBox 12"/>
        <xdr:cNvSpPr txBox="1">
          <a:spLocks noChangeArrowheads="1"/>
        </xdr:cNvSpPr>
      </xdr:nvSpPr>
      <xdr:spPr>
        <a:xfrm>
          <a:off x="8201025" y="1181100"/>
          <a:ext cx="117157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anchor="ctr"/>
        <a:p>
          <a:pPr algn="l">
            <a:defRPr/>
          </a:pPr>
          <a:r>
            <a:rPr lang="en-US" cap="none" sz="1300" b="1" i="0" u="none" baseline="0">
              <a:solidFill>
                <a:srgbClr val="000000"/>
              </a:solidFill>
            </a:rPr>
            <a:t>Section:</a:t>
          </a:r>
        </a:p>
      </xdr:txBody>
    </xdr:sp>
    <xdr:clientData/>
  </xdr:twoCellAnchor>
  <xdr:twoCellAnchor>
    <xdr:from>
      <xdr:col>0</xdr:col>
      <xdr:colOff>0</xdr:colOff>
      <xdr:row>6</xdr:row>
      <xdr:rowOff>28575</xdr:rowOff>
    </xdr:from>
    <xdr:to>
      <xdr:col>13</xdr:col>
      <xdr:colOff>447675</xdr:colOff>
      <xdr:row>6</xdr:row>
      <xdr:rowOff>409575</xdr:rowOff>
    </xdr:to>
    <xdr:sp>
      <xdr:nvSpPr>
        <xdr:cNvPr id="10" name="TextBox 13"/>
        <xdr:cNvSpPr txBox="1">
          <a:spLocks noChangeArrowheads="1"/>
        </xdr:cNvSpPr>
      </xdr:nvSpPr>
      <xdr:spPr>
        <a:xfrm>
          <a:off x="0" y="2152650"/>
          <a:ext cx="10267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anchor="b"/>
        <a:p>
          <a:pPr algn="l">
            <a:defRPr/>
          </a:pPr>
          <a:r>
            <a:rPr lang="en-US" cap="none" sz="13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Cross Listed Course: </a:t>
          </a:r>
          <a:r>
            <a:rPr lang="en-US" cap="none" sz="13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________________________________________________________________________________________</a:t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5</xdr:col>
      <xdr:colOff>342900</xdr:colOff>
      <xdr:row>9</xdr:row>
      <xdr:rowOff>76200</xdr:rowOff>
    </xdr:to>
    <xdr:sp>
      <xdr:nvSpPr>
        <xdr:cNvPr id="11" name="TextBox 16"/>
        <xdr:cNvSpPr txBox="1">
          <a:spLocks noChangeArrowheads="1"/>
        </xdr:cNvSpPr>
      </xdr:nvSpPr>
      <xdr:spPr>
        <a:xfrm>
          <a:off x="0" y="2876550"/>
          <a:ext cx="44481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anchor="b"/>
        <a:p>
          <a:pPr algn="l">
            <a:defRPr/>
          </a:pPr>
          <a:r>
            <a:rPr lang="en-US" cap="none" sz="13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Contact No. : </a:t>
          </a:r>
          <a:r>
            <a:rPr lang="en-US" cap="none" sz="13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</a:t>
          </a:r>
        </a:p>
      </xdr:txBody>
    </xdr:sp>
    <xdr:clientData/>
  </xdr:twoCellAnchor>
  <xdr:twoCellAnchor>
    <xdr:from>
      <xdr:col>6</xdr:col>
      <xdr:colOff>276225</xdr:colOff>
      <xdr:row>8</xdr:row>
      <xdr:rowOff>0</xdr:rowOff>
    </xdr:from>
    <xdr:to>
      <xdr:col>13</xdr:col>
      <xdr:colOff>266700</xdr:colOff>
      <xdr:row>9</xdr:row>
      <xdr:rowOff>66675</xdr:rowOff>
    </xdr:to>
    <xdr:sp>
      <xdr:nvSpPr>
        <xdr:cNvPr id="12" name="TextBox 17"/>
        <xdr:cNvSpPr txBox="1">
          <a:spLocks noChangeArrowheads="1"/>
        </xdr:cNvSpPr>
      </xdr:nvSpPr>
      <xdr:spPr>
        <a:xfrm>
          <a:off x="5095875" y="2876550"/>
          <a:ext cx="49911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anchor="b"/>
        <a:p>
          <a:pPr algn="l">
            <a:defRPr/>
          </a:pPr>
          <a:r>
            <a:rPr lang="en-US" cap="none" sz="13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Email : </a:t>
          </a:r>
          <a:r>
            <a:rPr lang="en-US" cap="none" sz="13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_________________________________________</a:t>
          </a:r>
        </a:p>
      </xdr:txBody>
    </xdr:sp>
    <xdr:clientData/>
  </xdr:twoCellAnchor>
  <xdr:twoCellAnchor>
    <xdr:from>
      <xdr:col>0</xdr:col>
      <xdr:colOff>0</xdr:colOff>
      <xdr:row>7</xdr:row>
      <xdr:rowOff>9525</xdr:rowOff>
    </xdr:from>
    <xdr:to>
      <xdr:col>13</xdr:col>
      <xdr:colOff>219075</xdr:colOff>
      <xdr:row>8</xdr:row>
      <xdr:rowOff>0</xdr:rowOff>
    </xdr:to>
    <xdr:sp textlink="'BS(EE)'!C5">
      <xdr:nvSpPr>
        <xdr:cNvPr id="13" name="TextBox 18"/>
        <xdr:cNvSpPr txBox="1">
          <a:spLocks noChangeArrowheads="1"/>
        </xdr:cNvSpPr>
      </xdr:nvSpPr>
      <xdr:spPr>
        <a:xfrm>
          <a:off x="0" y="2571750"/>
          <a:ext cx="100393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anchor="b"/>
        <a:p>
          <a:pPr algn="l">
            <a:defRPr/>
          </a:pPr>
          <a:fld id="{e5d4ede4-0c18-49b8-a385-eca052ba80b2}" type="TxLink">
            <a:rPr lang="en-US" cap="none" sz="1300" b="1" i="0" u="none" baseline="0">
              <a:solidFill>
                <a:srgbClr val="000000"/>
              </a:solidFill>
            </a:rPr>
            <a:t>Resoruce Person / Instructor:</a:t>
          </a:fld>
        </a:p>
      </xdr:txBody>
    </xdr:sp>
    <xdr:clientData/>
  </xdr:twoCellAnchor>
  <xdr:twoCellAnchor>
    <xdr:from>
      <xdr:col>2</xdr:col>
      <xdr:colOff>704850</xdr:colOff>
      <xdr:row>7</xdr:row>
      <xdr:rowOff>19050</xdr:rowOff>
    </xdr:from>
    <xdr:to>
      <xdr:col>13</xdr:col>
      <xdr:colOff>123825</xdr:colOff>
      <xdr:row>8</xdr:row>
      <xdr:rowOff>0</xdr:rowOff>
    </xdr:to>
    <xdr:sp textlink="'BS(EE)'!D5">
      <xdr:nvSpPr>
        <xdr:cNvPr id="14" name="TextBox 19"/>
        <xdr:cNvSpPr txBox="1">
          <a:spLocks noChangeArrowheads="1"/>
        </xdr:cNvSpPr>
      </xdr:nvSpPr>
      <xdr:spPr>
        <a:xfrm>
          <a:off x="2667000" y="2581275"/>
          <a:ext cx="72771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anchor="b"/>
        <a:p>
          <a:pPr algn="l">
            <a:defRPr/>
          </a:pPr>
          <a:fld id="{dd9f65ca-2090-4ece-9052-46e2fcaeadae}" type="TxLink">
            <a:rPr lang="en-US" cap="none" sz="1300" b="1" i="0" u="sng" baseline="0">
              <a:solidFill>
                <a:srgbClr val="000000"/>
              </a:solidFill>
            </a:rPr>
            <a:t>________________________________________________________________________</a:t>
          </a:fld>
        </a:p>
      </xdr:txBody>
    </xdr:sp>
    <xdr:clientData/>
  </xdr:twoCellAnchor>
  <xdr:twoCellAnchor>
    <xdr:from>
      <xdr:col>11</xdr:col>
      <xdr:colOff>523875</xdr:colOff>
      <xdr:row>3</xdr:row>
      <xdr:rowOff>114300</xdr:rowOff>
    </xdr:from>
    <xdr:to>
      <xdr:col>12</xdr:col>
      <xdr:colOff>523875</xdr:colOff>
      <xdr:row>4</xdr:row>
      <xdr:rowOff>200025</xdr:rowOff>
    </xdr:to>
    <xdr:sp textlink="'BS(EE)'!Z4">
      <xdr:nvSpPr>
        <xdr:cNvPr id="15" name="TextBox 21"/>
        <xdr:cNvSpPr txBox="1">
          <a:spLocks noChangeArrowheads="1"/>
        </xdr:cNvSpPr>
      </xdr:nvSpPr>
      <xdr:spPr>
        <a:xfrm>
          <a:off x="8915400" y="1171575"/>
          <a:ext cx="7143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anchor="ctr"/>
        <a:p>
          <a:pPr algn="l">
            <a:defRPr/>
          </a:pPr>
          <a:fld id="{28b03c25-8bcd-4998-b24a-b0418bda5216}" type="TxLink">
            <a:rPr lang="en-US" cap="none" sz="1100" b="0" i="0" u="none" baseline="0">
              <a:solidFill>
                <a:srgbClr val="000000"/>
              </a:solidFill>
            </a:rPr>
            <a:t>C</a:t>
          </a:fld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0</xdr:row>
      <xdr:rowOff>47625</xdr:rowOff>
    </xdr:from>
    <xdr:to>
      <xdr:col>1</xdr:col>
      <xdr:colOff>847725</xdr:colOff>
      <xdr:row>2</xdr:row>
      <xdr:rowOff>180975</xdr:rowOff>
    </xdr:to>
    <xdr:pic>
      <xdr:nvPicPr>
        <xdr:cNvPr id="1" name="Picture 4" descr="new UMT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47625"/>
          <a:ext cx="10096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8</xdr:col>
      <xdr:colOff>285750</xdr:colOff>
      <xdr:row>56</xdr:row>
      <xdr:rowOff>152400</xdr:rowOff>
    </xdr:to>
    <xdr:pic>
      <xdr:nvPicPr>
        <xdr:cNvPr id="2" name="Picture 1024" descr="UM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3020675"/>
          <a:ext cx="42195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0</xdr:row>
      <xdr:rowOff>47625</xdr:rowOff>
    </xdr:from>
    <xdr:to>
      <xdr:col>2</xdr:col>
      <xdr:colOff>9525</xdr:colOff>
      <xdr:row>2</xdr:row>
      <xdr:rowOff>180975</xdr:rowOff>
    </xdr:to>
    <xdr:pic>
      <xdr:nvPicPr>
        <xdr:cNvPr id="1" name="Picture 4" descr="new UMT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47625"/>
          <a:ext cx="8667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1"/>
  <sheetViews>
    <sheetView view="pageBreakPreview" zoomScale="80" zoomScaleSheetLayoutView="80" zoomScalePageLayoutView="0" workbookViewId="0" topLeftCell="A7">
      <selection activeCell="G25" sqref="G25"/>
    </sheetView>
  </sheetViews>
  <sheetFormatPr defaultColWidth="9.140625" defaultRowHeight="12.75"/>
  <cols>
    <col min="1" max="1" width="18.7109375" style="8" customWidth="1"/>
    <col min="2" max="14" width="10.7109375" style="8" customWidth="1"/>
    <col min="15" max="16384" width="9.140625" style="8" customWidth="1"/>
  </cols>
  <sheetData>
    <row r="1" spans="1:19" ht="27.75" thickBot="1">
      <c r="A1" s="220" t="s">
        <v>18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43"/>
      <c r="O1" s="9"/>
      <c r="Q1" s="217" t="s">
        <v>39</v>
      </c>
      <c r="R1" s="218"/>
      <c r="S1" s="219"/>
    </row>
    <row r="2" spans="1:19" ht="27" thickBot="1">
      <c r="A2" s="221" t="s">
        <v>32</v>
      </c>
      <c r="B2" s="221"/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44"/>
      <c r="O2" s="10"/>
      <c r="Q2" s="14">
        <v>0</v>
      </c>
      <c r="R2" s="15">
        <f>$B$17-1</f>
        <v>49</v>
      </c>
      <c r="S2" s="16" t="s">
        <v>30</v>
      </c>
    </row>
    <row r="3" spans="1:19" ht="28.5" customHeight="1" thickBot="1">
      <c r="A3" s="222" t="s">
        <v>33</v>
      </c>
      <c r="B3" s="222"/>
      <c r="C3" s="222"/>
      <c r="D3" s="222"/>
      <c r="E3" s="222"/>
      <c r="F3" s="222"/>
      <c r="G3" s="222"/>
      <c r="H3" s="222"/>
      <c r="I3" s="222"/>
      <c r="J3" s="222"/>
      <c r="K3" s="222"/>
      <c r="L3" s="222"/>
      <c r="M3" s="222"/>
      <c r="N3" s="45"/>
      <c r="O3" s="11"/>
      <c r="Q3" s="17">
        <f>+R2+1</f>
        <v>50</v>
      </c>
      <c r="R3" s="15">
        <f>$B$19+Q3-1</f>
        <v>55</v>
      </c>
      <c r="S3" s="19" t="s">
        <v>28</v>
      </c>
    </row>
    <row r="4" spans="1:19" ht="24.75" customHeight="1" thickBot="1">
      <c r="A4" s="28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2"/>
      <c r="O4" s="11"/>
      <c r="Q4" s="17">
        <f aca="true" t="shared" si="0" ref="Q4:Q10">+R3+1</f>
        <v>56</v>
      </c>
      <c r="R4" s="15">
        <f aca="true" t="shared" si="1" ref="R4:R9">$B$19+Q4-1</f>
        <v>61</v>
      </c>
      <c r="S4" s="19" t="s">
        <v>26</v>
      </c>
    </row>
    <row r="5" spans="1:19" s="12" customFormat="1" ht="24.75" customHeight="1" thickBot="1">
      <c r="A5" s="29"/>
      <c r="B5" s="29"/>
      <c r="C5" s="30"/>
      <c r="D5" s="30"/>
      <c r="E5" s="31"/>
      <c r="F5" s="30"/>
      <c r="G5" s="30"/>
      <c r="H5" s="30"/>
      <c r="I5" s="30"/>
      <c r="J5" s="31"/>
      <c r="K5" s="31"/>
      <c r="L5" s="31"/>
      <c r="M5" s="31"/>
      <c r="N5" s="23"/>
      <c r="Q5" s="17">
        <f t="shared" si="0"/>
        <v>62</v>
      </c>
      <c r="R5" s="15">
        <f t="shared" si="1"/>
        <v>67</v>
      </c>
      <c r="S5" s="19" t="s">
        <v>24</v>
      </c>
    </row>
    <row r="6" spans="1:19" s="12" customFormat="1" ht="34.5" customHeight="1" thickBot="1">
      <c r="A6" s="29"/>
      <c r="B6" s="32"/>
      <c r="C6" s="32"/>
      <c r="D6" s="33"/>
      <c r="E6" s="32"/>
      <c r="F6" s="32"/>
      <c r="G6" s="34"/>
      <c r="H6" s="35"/>
      <c r="I6" s="35"/>
      <c r="J6" s="35"/>
      <c r="K6" s="35"/>
      <c r="L6" s="35"/>
      <c r="M6" s="35"/>
      <c r="N6" s="23"/>
      <c r="Q6" s="17">
        <f t="shared" si="0"/>
        <v>68</v>
      </c>
      <c r="R6" s="15">
        <f t="shared" si="1"/>
        <v>73</v>
      </c>
      <c r="S6" s="19" t="s">
        <v>23</v>
      </c>
    </row>
    <row r="7" spans="1:19" s="12" customFormat="1" ht="34.5" customHeight="1" thickBot="1">
      <c r="A7" s="29"/>
      <c r="B7" s="32"/>
      <c r="C7" s="32"/>
      <c r="D7" s="32"/>
      <c r="E7" s="32"/>
      <c r="F7" s="32"/>
      <c r="G7" s="32"/>
      <c r="H7" s="35"/>
      <c r="I7" s="35"/>
      <c r="J7" s="35"/>
      <c r="K7" s="35"/>
      <c r="L7" s="35"/>
      <c r="M7" s="35"/>
      <c r="N7" s="23"/>
      <c r="Q7" s="17">
        <f t="shared" si="0"/>
        <v>74</v>
      </c>
      <c r="R7" s="15">
        <f t="shared" si="1"/>
        <v>79</v>
      </c>
      <c r="S7" s="19" t="s">
        <v>22</v>
      </c>
    </row>
    <row r="8" spans="1:19" s="12" customFormat="1" ht="24.75" customHeight="1" thickBot="1">
      <c r="A8" s="35"/>
      <c r="B8" s="36"/>
      <c r="C8" s="36"/>
      <c r="D8" s="36"/>
      <c r="E8" s="36"/>
      <c r="F8" s="36"/>
      <c r="G8" s="36"/>
      <c r="H8" s="35"/>
      <c r="I8" s="35"/>
      <c r="J8" s="35"/>
      <c r="K8" s="35"/>
      <c r="L8" s="35"/>
      <c r="M8" s="35"/>
      <c r="N8" s="23"/>
      <c r="Q8" s="17">
        <f t="shared" si="0"/>
        <v>80</v>
      </c>
      <c r="R8" s="15">
        <f t="shared" si="1"/>
        <v>85</v>
      </c>
      <c r="S8" s="19" t="s">
        <v>21</v>
      </c>
    </row>
    <row r="9" spans="1:19" ht="19.5">
      <c r="A9" s="35"/>
      <c r="B9" s="36"/>
      <c r="C9" s="36"/>
      <c r="D9" s="36"/>
      <c r="E9" s="36"/>
      <c r="F9" s="36"/>
      <c r="G9" s="36"/>
      <c r="H9" s="35"/>
      <c r="I9" s="35"/>
      <c r="J9" s="35"/>
      <c r="K9" s="35"/>
      <c r="L9" s="35"/>
      <c r="M9" s="35"/>
      <c r="N9" s="22"/>
      <c r="Q9" s="17">
        <f t="shared" si="0"/>
        <v>86</v>
      </c>
      <c r="R9" s="15">
        <f t="shared" si="1"/>
        <v>91</v>
      </c>
      <c r="S9" s="19" t="s">
        <v>20</v>
      </c>
    </row>
    <row r="10" spans="1:19" ht="30" customHeight="1" thickBot="1">
      <c r="A10" s="37"/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22"/>
      <c r="Q10" s="17">
        <f t="shared" si="0"/>
        <v>92</v>
      </c>
      <c r="R10" s="18" t="s">
        <v>40</v>
      </c>
      <c r="S10" s="20" t="s">
        <v>19</v>
      </c>
    </row>
    <row r="11" spans="1:14" ht="30" customHeight="1">
      <c r="A11" s="58" t="s">
        <v>34</v>
      </c>
      <c r="B11" s="59" t="s">
        <v>19</v>
      </c>
      <c r="C11" s="59" t="s">
        <v>20</v>
      </c>
      <c r="D11" s="59" t="s">
        <v>21</v>
      </c>
      <c r="E11" s="59" t="s">
        <v>22</v>
      </c>
      <c r="F11" s="59" t="s">
        <v>23</v>
      </c>
      <c r="G11" s="59" t="s">
        <v>24</v>
      </c>
      <c r="H11" s="59" t="s">
        <v>26</v>
      </c>
      <c r="I11" s="59" t="s">
        <v>28</v>
      </c>
      <c r="J11" s="59" t="s">
        <v>30</v>
      </c>
      <c r="K11" s="60" t="s">
        <v>42</v>
      </c>
      <c r="L11" s="60" t="s">
        <v>43</v>
      </c>
      <c r="M11" s="61" t="s">
        <v>41</v>
      </c>
      <c r="N11" s="31"/>
    </row>
    <row r="12" spans="1:14" ht="30" customHeight="1">
      <c r="A12" s="216" t="s">
        <v>35</v>
      </c>
      <c r="B12" s="26" t="s">
        <v>38</v>
      </c>
      <c r="C12" s="27">
        <f aca="true" t="shared" si="2" ref="C12:I12">+C13+$B$19-1</f>
        <v>91</v>
      </c>
      <c r="D12" s="27">
        <f t="shared" si="2"/>
        <v>85</v>
      </c>
      <c r="E12" s="27">
        <f t="shared" si="2"/>
        <v>79</v>
      </c>
      <c r="F12" s="27">
        <f t="shared" si="2"/>
        <v>73</v>
      </c>
      <c r="G12" s="27">
        <f t="shared" si="2"/>
        <v>67</v>
      </c>
      <c r="H12" s="27">
        <f t="shared" si="2"/>
        <v>61</v>
      </c>
      <c r="I12" s="27">
        <f t="shared" si="2"/>
        <v>55</v>
      </c>
      <c r="J12" s="27">
        <f>$B$17-1</f>
        <v>49</v>
      </c>
      <c r="K12" s="21"/>
      <c r="L12" s="21"/>
      <c r="M12" s="62"/>
      <c r="N12" s="31"/>
    </row>
    <row r="13" spans="1:14" ht="30" customHeight="1">
      <c r="A13" s="216"/>
      <c r="B13" s="27">
        <f aca="true" t="shared" si="3" ref="B13:H13">+C12+1</f>
        <v>92</v>
      </c>
      <c r="C13" s="27">
        <f t="shared" si="3"/>
        <v>86</v>
      </c>
      <c r="D13" s="27">
        <f t="shared" si="3"/>
        <v>80</v>
      </c>
      <c r="E13" s="27">
        <f t="shared" si="3"/>
        <v>74</v>
      </c>
      <c r="F13" s="27">
        <f t="shared" si="3"/>
        <v>68</v>
      </c>
      <c r="G13" s="27">
        <f t="shared" si="3"/>
        <v>62</v>
      </c>
      <c r="H13" s="27">
        <f t="shared" si="3"/>
        <v>56</v>
      </c>
      <c r="I13" s="27">
        <f>+J12+1</f>
        <v>50</v>
      </c>
      <c r="J13" s="27">
        <v>0</v>
      </c>
      <c r="K13" s="21"/>
      <c r="L13" s="21"/>
      <c r="M13" s="62"/>
      <c r="N13" s="31"/>
    </row>
    <row r="14" spans="1:14" ht="39" customHeight="1" thickBot="1">
      <c r="A14" s="63" t="s">
        <v>36</v>
      </c>
      <c r="B14" s="64">
        <f aca="true" t="shared" si="4" ref="B14:J14">COUNTIF(Grades,B11)</f>
        <v>0</v>
      </c>
      <c r="C14" s="64">
        <f t="shared" si="4"/>
        <v>0</v>
      </c>
      <c r="D14" s="64">
        <f t="shared" si="4"/>
        <v>0</v>
      </c>
      <c r="E14" s="64">
        <f t="shared" si="4"/>
        <v>0</v>
      </c>
      <c r="F14" s="64">
        <f t="shared" si="4"/>
        <v>0</v>
      </c>
      <c r="G14" s="64">
        <f t="shared" si="4"/>
        <v>0</v>
      </c>
      <c r="H14" s="64">
        <f t="shared" si="4"/>
        <v>0</v>
      </c>
      <c r="I14" s="64">
        <f t="shared" si="4"/>
        <v>0</v>
      </c>
      <c r="J14" s="64">
        <f t="shared" si="4"/>
        <v>0</v>
      </c>
      <c r="K14" s="64"/>
      <c r="L14" s="64"/>
      <c r="M14" s="65"/>
      <c r="N14" s="31"/>
    </row>
    <row r="15" spans="1:14" ht="18.75" thickBot="1">
      <c r="A15" s="24"/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31"/>
    </row>
    <row r="16" spans="1:14" ht="19.5">
      <c r="A16" s="66" t="s">
        <v>31</v>
      </c>
      <c r="B16" s="67">
        <f>MAX([0]!Total)</f>
        <v>100</v>
      </c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</row>
    <row r="17" spans="1:14" ht="19.5">
      <c r="A17" s="68" t="s">
        <v>29</v>
      </c>
      <c r="B17" s="69">
        <v>50</v>
      </c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</row>
    <row r="18" spans="1:14" ht="19.5">
      <c r="A18" s="68" t="s">
        <v>27</v>
      </c>
      <c r="B18" s="70">
        <f>+B16-B17</f>
        <v>50</v>
      </c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</row>
    <row r="19" spans="1:14" ht="26.25" thickBot="1">
      <c r="A19" s="71" t="s">
        <v>25</v>
      </c>
      <c r="B19" s="72">
        <f>ROUND((B18/8),0)</f>
        <v>6</v>
      </c>
      <c r="C19" s="31"/>
      <c r="D19" s="31"/>
      <c r="E19" s="31"/>
      <c r="F19" s="31"/>
      <c r="G19" s="40"/>
      <c r="H19" s="31"/>
      <c r="I19" s="31"/>
      <c r="J19" s="31"/>
      <c r="K19" s="31"/>
      <c r="L19" s="31"/>
      <c r="M19" s="31"/>
      <c r="N19" s="31"/>
    </row>
    <row r="20" spans="1:14" ht="25.5">
      <c r="A20" s="38"/>
      <c r="B20" s="39"/>
      <c r="C20" s="31"/>
      <c r="D20" s="31"/>
      <c r="E20" s="31"/>
      <c r="F20" s="31"/>
      <c r="G20" s="40"/>
      <c r="H20" s="31"/>
      <c r="I20" s="31"/>
      <c r="J20" s="31"/>
      <c r="K20" s="31"/>
      <c r="L20" s="31"/>
      <c r="M20" s="31"/>
      <c r="N20" s="31"/>
    </row>
    <row r="21" spans="1:3" ht="12.75">
      <c r="A21" s="13"/>
      <c r="B21" s="13"/>
      <c r="C21" s="13"/>
    </row>
  </sheetData>
  <sheetProtection/>
  <mergeCells count="5">
    <mergeCell ref="A12:A13"/>
    <mergeCell ref="Q1:S1"/>
    <mergeCell ref="A1:M1"/>
    <mergeCell ref="A2:M2"/>
    <mergeCell ref="A3:M3"/>
  </mergeCells>
  <dataValidations count="2">
    <dataValidation errorStyle="warning" allowBlank="1" showInputMessage="1" showErrorMessage="1" sqref="B18"/>
    <dataValidation type="whole" showInputMessage="1" showErrorMessage="1" promptTitle="Passing Criteria" prompt="Passing Criteria for &#10;Bachelor is  50&#10;Master is 60&#10;MS/PhD is 70" errorTitle="Passing Criteria" error="Passing Criteria for &#10;Bachelor is  50&#10;Master is 60&#10;MS/PhD is 70" sqref="B17">
      <formula1>50</formula1>
      <formula2>70</formula2>
    </dataValidation>
  </dataValidations>
  <printOptions horizontalCentered="1"/>
  <pageMargins left="0.25" right="0.25" top="0.5" bottom="0.75" header="0.25" footer="0.25"/>
  <pageSetup fitToHeight="1" fitToWidth="1" horizontalDpi="600" verticalDpi="600" orientation="landscape" paperSize="9" scale="97" r:id="rId2"/>
  <headerFooter scaleWithDoc="0">
    <oddHeader>&amp;RPage &amp;P of &amp;N</oddHeader>
    <oddFooter>&amp;L
_________________________
Resource Person / Instructor&amp;C
_________________________
Chairperson&amp;R
_________________________
Dean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6"/>
  </sheetPr>
  <dimension ref="A1:AA139"/>
  <sheetViews>
    <sheetView tabSelected="1" zoomScale="120" zoomScaleNormal="120" zoomScaleSheetLayoutView="100" workbookViewId="0" topLeftCell="C8">
      <pane ySplit="2" topLeftCell="A24" activePane="bottomLeft" state="frozen"/>
      <selection pane="topLeft" activeCell="A8" sqref="A8"/>
      <selection pane="bottomLeft" activeCell="G30" sqref="G30"/>
    </sheetView>
  </sheetViews>
  <sheetFormatPr defaultColWidth="9.140625" defaultRowHeight="12.75"/>
  <cols>
    <col min="1" max="1" width="4.140625" style="3" customWidth="1"/>
    <col min="2" max="2" width="14.140625" style="133" bestFit="1" customWidth="1"/>
    <col min="3" max="3" width="18.8515625" style="2" customWidth="1"/>
    <col min="4" max="5" width="5.7109375" style="90" customWidth="1"/>
    <col min="6" max="6" width="5.7109375" style="90" hidden="1" customWidth="1"/>
    <col min="7" max="7" width="5.28125" style="90" customWidth="1"/>
    <col min="8" max="8" width="5.140625" style="90" customWidth="1"/>
    <col min="9" max="10" width="5.28125" style="90" customWidth="1"/>
    <col min="11" max="11" width="4.7109375" style="90" customWidth="1"/>
    <col min="12" max="12" width="5.140625" style="90" customWidth="1"/>
    <col min="13" max="13" width="4.140625" style="90" customWidth="1"/>
    <col min="14" max="14" width="0.71875" style="90" customWidth="1"/>
    <col min="15" max="15" width="6.28125" style="149" customWidth="1"/>
    <col min="16" max="17" width="7.421875" style="149" customWidth="1"/>
    <col min="18" max="18" width="7.140625" style="101" customWidth="1"/>
    <col min="19" max="19" width="11.421875" style="90" hidden="1" customWidth="1"/>
    <col min="20" max="20" width="10.28125" style="90" hidden="1" customWidth="1"/>
    <col min="21" max="21" width="8.421875" style="90" hidden="1" customWidth="1"/>
    <col min="22" max="22" width="7.7109375" style="90" hidden="1" customWidth="1"/>
    <col min="23" max="23" width="5.421875" style="90" hidden="1" customWidth="1"/>
    <col min="24" max="24" width="8.7109375" style="101" customWidth="1"/>
    <col min="25" max="25" width="9.140625" style="190" customWidth="1"/>
    <col min="26" max="26" width="7.140625" style="198" customWidth="1"/>
    <col min="27" max="27" width="5.140625" style="3" bestFit="1" customWidth="1"/>
    <col min="28" max="16384" width="9.140625" style="1" customWidth="1"/>
  </cols>
  <sheetData>
    <row r="1" spans="1:27" ht="28.5" customHeight="1">
      <c r="A1" s="46"/>
      <c r="B1" s="130"/>
      <c r="C1" s="47" t="s">
        <v>18</v>
      </c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143"/>
      <c r="P1" s="143"/>
      <c r="Q1" s="143"/>
      <c r="R1" s="135"/>
      <c r="S1" s="86"/>
      <c r="T1" s="86"/>
      <c r="U1" s="86"/>
      <c r="V1" s="86"/>
      <c r="W1" s="86"/>
      <c r="X1" s="85" t="s">
        <v>17</v>
      </c>
      <c r="Y1" s="176"/>
      <c r="Z1" s="191" t="s">
        <v>45</v>
      </c>
      <c r="AA1" s="172"/>
    </row>
    <row r="2" spans="1:27" ht="21.75" customHeight="1">
      <c r="A2" s="46"/>
      <c r="B2" s="130"/>
      <c r="C2" s="48" t="s">
        <v>16</v>
      </c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143"/>
      <c r="P2" s="143"/>
      <c r="Q2" s="143"/>
      <c r="R2" s="136"/>
      <c r="S2" s="89"/>
      <c r="T2" s="89"/>
      <c r="U2" s="89"/>
      <c r="V2" s="89"/>
      <c r="W2" s="89"/>
      <c r="X2" s="226" t="s">
        <v>15</v>
      </c>
      <c r="Y2" s="226"/>
      <c r="Z2" s="191" t="s">
        <v>47</v>
      </c>
      <c r="AA2" s="172"/>
    </row>
    <row r="3" spans="1:27" ht="18" customHeight="1">
      <c r="A3" s="46"/>
      <c r="B3" s="131"/>
      <c r="C3" s="51" t="s">
        <v>14</v>
      </c>
      <c r="D3" s="89"/>
      <c r="E3" s="89"/>
      <c r="F3" s="87"/>
      <c r="G3" s="87"/>
      <c r="H3" s="87"/>
      <c r="I3" s="87"/>
      <c r="J3" s="87"/>
      <c r="K3" s="87"/>
      <c r="L3" s="87"/>
      <c r="M3" s="87"/>
      <c r="N3" s="87"/>
      <c r="O3" s="144"/>
      <c r="P3" s="144"/>
      <c r="Q3" s="144"/>
      <c r="R3" s="137"/>
      <c r="S3" s="94"/>
      <c r="T3" s="54"/>
      <c r="U3" s="95"/>
      <c r="V3" s="95"/>
      <c r="W3" s="95"/>
      <c r="X3" s="226" t="s">
        <v>13</v>
      </c>
      <c r="Y3" s="226"/>
      <c r="Z3" s="192" t="s">
        <v>89</v>
      </c>
      <c r="AA3" s="46"/>
    </row>
    <row r="4" spans="1:27" s="7" customFormat="1" ht="22.5" customHeight="1">
      <c r="A4" s="55"/>
      <c r="B4" s="50" t="s">
        <v>12</v>
      </c>
      <c r="C4" s="53" t="s">
        <v>52</v>
      </c>
      <c r="D4" s="226" t="s">
        <v>11</v>
      </c>
      <c r="E4" s="226"/>
      <c r="F4" s="226"/>
      <c r="G4" s="96" t="s">
        <v>53</v>
      </c>
      <c r="H4" s="96"/>
      <c r="I4" s="96"/>
      <c r="J4" s="96"/>
      <c r="K4" s="96"/>
      <c r="L4" s="96"/>
      <c r="M4" s="96"/>
      <c r="N4" s="96"/>
      <c r="O4" s="145"/>
      <c r="P4" s="145"/>
      <c r="Q4" s="145"/>
      <c r="R4" s="138"/>
      <c r="S4" s="88"/>
      <c r="T4" s="88"/>
      <c r="U4" s="88"/>
      <c r="V4" s="88"/>
      <c r="W4" s="88"/>
      <c r="X4" s="226" t="s">
        <v>10</v>
      </c>
      <c r="Y4" s="226"/>
      <c r="Z4" s="191" t="s">
        <v>26</v>
      </c>
      <c r="AA4" s="173"/>
    </row>
    <row r="5" spans="1:27" s="7" customFormat="1" ht="22.5" customHeight="1">
      <c r="A5" s="55"/>
      <c r="B5" s="89"/>
      <c r="C5" s="50" t="s">
        <v>37</v>
      </c>
      <c r="D5" s="49" t="s">
        <v>44</v>
      </c>
      <c r="E5" s="49"/>
      <c r="F5" s="49"/>
      <c r="G5" s="96" t="s">
        <v>50</v>
      </c>
      <c r="H5" s="96"/>
      <c r="I5" s="96"/>
      <c r="J5" s="96"/>
      <c r="K5" s="96"/>
      <c r="L5" s="96"/>
      <c r="M5" s="96"/>
      <c r="N5" s="96"/>
      <c r="O5" s="145"/>
      <c r="P5" s="145"/>
      <c r="Q5" s="145"/>
      <c r="R5" s="138"/>
      <c r="S5" s="88"/>
      <c r="T5" s="88"/>
      <c r="U5" s="88"/>
      <c r="V5" s="88"/>
      <c r="W5" s="88"/>
      <c r="X5" s="85"/>
      <c r="Y5" s="177"/>
      <c r="Z5" s="191"/>
      <c r="AA5" s="173"/>
    </row>
    <row r="6" spans="1:27" s="7" customFormat="1" ht="15" customHeight="1">
      <c r="A6" s="55"/>
      <c r="B6" s="89"/>
      <c r="C6" s="56"/>
      <c r="D6" s="57"/>
      <c r="E6" s="49"/>
      <c r="F6" s="49"/>
      <c r="G6" s="96"/>
      <c r="H6" s="96"/>
      <c r="I6" s="96"/>
      <c r="J6" s="96"/>
      <c r="K6" s="96"/>
      <c r="L6" s="96"/>
      <c r="M6" s="96"/>
      <c r="N6" s="96"/>
      <c r="O6" s="145"/>
      <c r="P6" s="145"/>
      <c r="Q6" s="145"/>
      <c r="R6" s="138"/>
      <c r="S6" s="88"/>
      <c r="T6" s="88"/>
      <c r="U6" s="88"/>
      <c r="V6" s="88"/>
      <c r="W6" s="88"/>
      <c r="X6" s="85"/>
      <c r="Y6" s="177"/>
      <c r="Z6" s="191"/>
      <c r="AA6" s="173"/>
    </row>
    <row r="7" spans="1:27" ht="19.5" customHeight="1">
      <c r="A7" s="223" t="s">
        <v>46</v>
      </c>
      <c r="B7" s="227" t="s">
        <v>7</v>
      </c>
      <c r="C7" s="227"/>
      <c r="D7" s="41" t="s">
        <v>9</v>
      </c>
      <c r="E7" s="41"/>
      <c r="F7" s="41"/>
      <c r="G7" s="41"/>
      <c r="H7" s="41"/>
      <c r="I7" s="41"/>
      <c r="J7" s="41"/>
      <c r="K7" s="41"/>
      <c r="L7" s="41"/>
      <c r="M7" s="41"/>
      <c r="N7" s="41"/>
      <c r="O7" s="146"/>
      <c r="P7" s="146"/>
      <c r="Q7" s="146"/>
      <c r="R7" s="97"/>
      <c r="S7" s="41"/>
      <c r="T7" s="41"/>
      <c r="U7" s="41"/>
      <c r="V7" s="41"/>
      <c r="W7" s="41"/>
      <c r="X7" s="97"/>
      <c r="Y7" s="178"/>
      <c r="Z7" s="193" t="s">
        <v>8</v>
      </c>
      <c r="AA7" s="5"/>
    </row>
    <row r="8" spans="1:27" s="6" customFormat="1" ht="33.75" customHeight="1">
      <c r="A8" s="224"/>
      <c r="B8" s="227"/>
      <c r="C8" s="227"/>
      <c r="D8" s="228" t="s">
        <v>6</v>
      </c>
      <c r="E8" s="229"/>
      <c r="F8" s="229"/>
      <c r="G8" s="229"/>
      <c r="H8" s="229"/>
      <c r="I8" s="229"/>
      <c r="J8" s="229"/>
      <c r="K8" s="229"/>
      <c r="L8" s="140"/>
      <c r="M8" s="228" t="s">
        <v>51</v>
      </c>
      <c r="N8" s="230"/>
      <c r="O8" s="147"/>
      <c r="P8" s="147"/>
      <c r="Q8" s="147"/>
      <c r="R8" s="82" t="s">
        <v>5</v>
      </c>
      <c r="S8" s="76" t="s">
        <v>5</v>
      </c>
      <c r="T8" s="76" t="s">
        <v>48</v>
      </c>
      <c r="U8" s="76" t="s">
        <v>48</v>
      </c>
      <c r="V8" s="76" t="s">
        <v>49</v>
      </c>
      <c r="W8" s="76" t="s">
        <v>49</v>
      </c>
      <c r="X8" s="82" t="s">
        <v>4</v>
      </c>
      <c r="Y8" s="179" t="s">
        <v>3</v>
      </c>
      <c r="Z8" s="194" t="s">
        <v>2</v>
      </c>
      <c r="AA8" s="103" t="s">
        <v>34</v>
      </c>
    </row>
    <row r="9" spans="1:26" ht="19.5" customHeight="1">
      <c r="A9" s="225"/>
      <c r="B9" s="5" t="s">
        <v>1</v>
      </c>
      <c r="C9" s="5" t="s">
        <v>0</v>
      </c>
      <c r="D9" s="139">
        <v>10</v>
      </c>
      <c r="E9" s="139">
        <v>10</v>
      </c>
      <c r="F9" s="139">
        <v>10</v>
      </c>
      <c r="G9" s="139">
        <v>10</v>
      </c>
      <c r="H9" s="139">
        <v>10</v>
      </c>
      <c r="I9" s="139">
        <v>10</v>
      </c>
      <c r="J9" s="208" t="s">
        <v>95</v>
      </c>
      <c r="K9" s="139" t="s">
        <v>96</v>
      </c>
      <c r="L9" s="141" t="s">
        <v>100</v>
      </c>
      <c r="M9" s="141" t="s">
        <v>101</v>
      </c>
      <c r="N9" s="139">
        <v>10</v>
      </c>
      <c r="O9" s="104" t="s">
        <v>98</v>
      </c>
      <c r="P9" s="211" t="s">
        <v>97</v>
      </c>
      <c r="Q9" s="211" t="s">
        <v>99</v>
      </c>
      <c r="R9" s="78">
        <v>25</v>
      </c>
      <c r="S9" s="78">
        <v>50</v>
      </c>
      <c r="T9" s="78">
        <v>85</v>
      </c>
      <c r="U9" s="78">
        <v>50</v>
      </c>
      <c r="V9" s="83">
        <v>50</v>
      </c>
      <c r="W9" s="83">
        <v>50</v>
      </c>
      <c r="X9" s="80">
        <v>50</v>
      </c>
      <c r="Y9" s="180">
        <v>50</v>
      </c>
      <c r="Z9" s="195">
        <v>100</v>
      </c>
    </row>
    <row r="10" spans="1:27" ht="18" customHeight="1">
      <c r="A10" s="118">
        <v>1</v>
      </c>
      <c r="B10" s="132">
        <v>15020019003</v>
      </c>
      <c r="C10" s="119" t="s">
        <v>62</v>
      </c>
      <c r="D10" s="201">
        <v>9.5</v>
      </c>
      <c r="E10" s="202">
        <v>9.5</v>
      </c>
      <c r="F10" s="203"/>
      <c r="G10" s="202">
        <v>9.5</v>
      </c>
      <c r="H10" s="202">
        <v>9</v>
      </c>
      <c r="I10" s="202">
        <v>9.5</v>
      </c>
      <c r="J10" s="203">
        <v>2</v>
      </c>
      <c r="K10" s="209">
        <v>9</v>
      </c>
      <c r="L10" s="203"/>
      <c r="M10" s="203"/>
      <c r="N10" s="134"/>
      <c r="O10" s="206">
        <f>SUM(D10:K10)</f>
        <v>58</v>
      </c>
      <c r="P10" s="206">
        <f>(SUM(D10:K10)-SMALL(D10:K10,1)-SMALL(D10:K10,2))</f>
        <v>47</v>
      </c>
      <c r="Q10" s="212">
        <f>P10*25/50</f>
        <v>23.5</v>
      </c>
      <c r="R10" s="142">
        <v>20.625</v>
      </c>
      <c r="S10" s="98"/>
      <c r="T10" s="98"/>
      <c r="U10" s="98"/>
      <c r="V10" s="98"/>
      <c r="W10" s="91"/>
      <c r="X10" s="105">
        <f>Q10+R10</f>
        <v>44.125</v>
      </c>
      <c r="Y10" s="181"/>
      <c r="Z10" s="196"/>
      <c r="AA10" s="168"/>
    </row>
    <row r="11" spans="1:27" ht="18" customHeight="1">
      <c r="A11" s="118">
        <v>2</v>
      </c>
      <c r="B11" s="132">
        <v>15020019004</v>
      </c>
      <c r="C11" s="119" t="s">
        <v>63</v>
      </c>
      <c r="D11" s="201">
        <v>6.5</v>
      </c>
      <c r="E11" s="202">
        <v>6</v>
      </c>
      <c r="F11" s="202"/>
      <c r="G11" s="203">
        <v>4</v>
      </c>
      <c r="H11" s="202">
        <v>5</v>
      </c>
      <c r="I11" s="202">
        <v>7</v>
      </c>
      <c r="J11" s="203">
        <v>0</v>
      </c>
      <c r="K11" s="209">
        <v>0</v>
      </c>
      <c r="L11" s="203"/>
      <c r="M11" s="203"/>
      <c r="N11" s="134"/>
      <c r="O11" s="206">
        <f>SUM(D11:I11)</f>
        <v>28.5</v>
      </c>
      <c r="P11" s="206">
        <f aca="true" t="shared" si="0" ref="P11:P40">(SUM(D11:K11)-SMALL(D11:K11,1)-SMALL(D11:K11,2))</f>
        <v>28.5</v>
      </c>
      <c r="Q11" s="212">
        <f aca="true" t="shared" si="1" ref="Q11:Q40">P11*25/50</f>
        <v>14.25</v>
      </c>
      <c r="R11" s="142">
        <v>16.25</v>
      </c>
      <c r="S11" s="98"/>
      <c r="T11" s="98"/>
      <c r="U11" s="98"/>
      <c r="V11" s="98"/>
      <c r="W11" s="91"/>
      <c r="X11" s="105">
        <f aca="true" t="shared" si="2" ref="X11:X40">Q11+R11</f>
        <v>30.5</v>
      </c>
      <c r="Y11" s="181"/>
      <c r="Z11" s="196"/>
      <c r="AA11" s="168"/>
    </row>
    <row r="12" spans="1:27" ht="18" customHeight="1">
      <c r="A12" s="118">
        <v>3</v>
      </c>
      <c r="B12" s="132">
        <v>15020019010</v>
      </c>
      <c r="C12" s="119" t="s">
        <v>64</v>
      </c>
      <c r="D12" s="201">
        <v>6</v>
      </c>
      <c r="E12" s="202">
        <v>8.5</v>
      </c>
      <c r="F12" s="202"/>
      <c r="G12" s="202">
        <v>10</v>
      </c>
      <c r="H12" s="203">
        <v>4.5</v>
      </c>
      <c r="I12" s="202">
        <v>9</v>
      </c>
      <c r="J12" s="202">
        <v>4.5</v>
      </c>
      <c r="K12" s="203">
        <v>7</v>
      </c>
      <c r="L12" s="202"/>
      <c r="M12" s="202"/>
      <c r="N12" s="102"/>
      <c r="O12" s="206">
        <f>SUM(D12:K12)</f>
        <v>49.5</v>
      </c>
      <c r="P12" s="206">
        <f t="shared" si="0"/>
        <v>40.5</v>
      </c>
      <c r="Q12" s="212">
        <f t="shared" si="1"/>
        <v>20.25</v>
      </c>
      <c r="R12" s="142">
        <v>17.1875</v>
      </c>
      <c r="S12" s="98"/>
      <c r="T12" s="98"/>
      <c r="U12" s="98"/>
      <c r="V12" s="98"/>
      <c r="W12" s="91"/>
      <c r="X12" s="105">
        <f t="shared" si="2"/>
        <v>37.4375</v>
      </c>
      <c r="Y12" s="182"/>
      <c r="Z12" s="196"/>
      <c r="AA12" s="169"/>
    </row>
    <row r="13" spans="1:27" ht="18" customHeight="1">
      <c r="A13" s="118">
        <v>4</v>
      </c>
      <c r="B13" s="132">
        <v>15020019013</v>
      </c>
      <c r="C13" s="119" t="s">
        <v>65</v>
      </c>
      <c r="D13" s="201">
        <v>6.5</v>
      </c>
      <c r="E13" s="202">
        <v>9</v>
      </c>
      <c r="F13" s="202"/>
      <c r="G13" s="202">
        <v>7.5</v>
      </c>
      <c r="H13" s="202">
        <v>5.5</v>
      </c>
      <c r="I13" s="202">
        <v>7.5</v>
      </c>
      <c r="J13" s="202">
        <v>6.5</v>
      </c>
      <c r="K13" s="203">
        <v>8</v>
      </c>
      <c r="L13" s="203"/>
      <c r="M13" s="203"/>
      <c r="N13" s="134"/>
      <c r="O13" s="206">
        <f>SUM(D13:K13)</f>
        <v>50.5</v>
      </c>
      <c r="P13" s="206">
        <f t="shared" si="0"/>
        <v>38.5</v>
      </c>
      <c r="Q13" s="212">
        <f t="shared" si="1"/>
        <v>19.25</v>
      </c>
      <c r="R13" s="142">
        <v>13.75</v>
      </c>
      <c r="S13" s="98"/>
      <c r="T13" s="98"/>
      <c r="U13" s="98"/>
      <c r="V13" s="98"/>
      <c r="W13" s="91"/>
      <c r="X13" s="105">
        <f t="shared" si="2"/>
        <v>33</v>
      </c>
      <c r="Y13" s="181"/>
      <c r="Z13" s="196"/>
      <c r="AA13" s="168"/>
    </row>
    <row r="14" spans="1:27" ht="18" customHeight="1">
      <c r="A14" s="118">
        <v>5</v>
      </c>
      <c r="B14" s="132">
        <v>15020019021</v>
      </c>
      <c r="C14" s="119" t="s">
        <v>66</v>
      </c>
      <c r="D14" s="134">
        <v>2</v>
      </c>
      <c r="E14" s="134">
        <v>0.5</v>
      </c>
      <c r="F14" s="202"/>
      <c r="G14" s="202">
        <v>7</v>
      </c>
      <c r="H14" s="202">
        <v>9</v>
      </c>
      <c r="I14" s="202">
        <v>9.5</v>
      </c>
      <c r="J14" s="203">
        <v>0</v>
      </c>
      <c r="K14" s="203">
        <v>5</v>
      </c>
      <c r="L14" s="203"/>
      <c r="M14" s="202"/>
      <c r="N14" s="134"/>
      <c r="O14" s="206">
        <f>SUM(D14:I14)</f>
        <v>28</v>
      </c>
      <c r="P14" s="206">
        <f t="shared" si="0"/>
        <v>32.5</v>
      </c>
      <c r="Q14" s="212">
        <f t="shared" si="1"/>
        <v>16.25</v>
      </c>
      <c r="R14" s="142">
        <v>13.4375</v>
      </c>
      <c r="S14" s="98"/>
      <c r="T14" s="98"/>
      <c r="U14" s="98"/>
      <c r="V14" s="98"/>
      <c r="W14" s="91"/>
      <c r="X14" s="105">
        <f t="shared" si="2"/>
        <v>29.6875</v>
      </c>
      <c r="Y14" s="181"/>
      <c r="Z14" s="196"/>
      <c r="AA14" s="168"/>
    </row>
    <row r="15" spans="1:27" ht="18" customHeight="1">
      <c r="A15" s="118">
        <v>6</v>
      </c>
      <c r="B15" s="132">
        <v>15020019024</v>
      </c>
      <c r="C15" s="119" t="s">
        <v>90</v>
      </c>
      <c r="D15" s="203">
        <v>0</v>
      </c>
      <c r="E15" s="202">
        <v>6.5</v>
      </c>
      <c r="F15" s="202"/>
      <c r="G15" s="202">
        <v>10</v>
      </c>
      <c r="H15" s="202">
        <v>5.5</v>
      </c>
      <c r="I15" s="203">
        <v>9.5</v>
      </c>
      <c r="J15" s="203">
        <v>3</v>
      </c>
      <c r="K15" s="203">
        <v>7.5</v>
      </c>
      <c r="L15" s="203"/>
      <c r="M15" s="202"/>
      <c r="N15" s="134"/>
      <c r="O15" s="206">
        <f>SUM(D15:K15)</f>
        <v>42</v>
      </c>
      <c r="P15" s="206">
        <f t="shared" si="0"/>
        <v>39</v>
      </c>
      <c r="Q15" s="212">
        <f t="shared" si="1"/>
        <v>19.5</v>
      </c>
      <c r="R15" s="142">
        <v>14.0625</v>
      </c>
      <c r="S15" s="98"/>
      <c r="T15" s="98"/>
      <c r="U15" s="98"/>
      <c r="V15" s="98"/>
      <c r="W15" s="91"/>
      <c r="X15" s="105">
        <f t="shared" si="2"/>
        <v>33.5625</v>
      </c>
      <c r="Y15" s="181"/>
      <c r="Z15" s="196"/>
      <c r="AA15" s="168"/>
    </row>
    <row r="16" spans="1:27" ht="18" customHeight="1">
      <c r="A16" s="118">
        <v>7</v>
      </c>
      <c r="B16" s="132">
        <v>15020019026</v>
      </c>
      <c r="C16" s="119" t="s">
        <v>67</v>
      </c>
      <c r="D16" s="134">
        <v>0.5</v>
      </c>
      <c r="E16" s="134">
        <v>4</v>
      </c>
      <c r="F16" s="202"/>
      <c r="G16" s="203">
        <v>2</v>
      </c>
      <c r="H16" s="203">
        <v>4</v>
      </c>
      <c r="I16" s="203">
        <v>4</v>
      </c>
      <c r="J16" s="202">
        <v>2</v>
      </c>
      <c r="K16" s="203">
        <v>8.5</v>
      </c>
      <c r="L16" s="203"/>
      <c r="M16" s="203"/>
      <c r="N16" s="156"/>
      <c r="O16" s="206">
        <f>SUM(D16:K16)</f>
        <v>25</v>
      </c>
      <c r="P16" s="206">
        <f t="shared" si="0"/>
        <v>22.5</v>
      </c>
      <c r="Q16" s="212">
        <f t="shared" si="1"/>
        <v>11.25</v>
      </c>
      <c r="R16" s="142">
        <v>11.25</v>
      </c>
      <c r="S16" s="160"/>
      <c r="T16" s="160"/>
      <c r="U16" s="160"/>
      <c r="V16" s="164"/>
      <c r="W16" s="164"/>
      <c r="X16" s="105">
        <f t="shared" si="2"/>
        <v>22.5</v>
      </c>
      <c r="Y16" s="183"/>
      <c r="Z16" s="184"/>
      <c r="AA16" s="153"/>
    </row>
    <row r="17" spans="1:27" ht="18" customHeight="1">
      <c r="A17" s="118">
        <v>8</v>
      </c>
      <c r="B17" s="132">
        <v>15020019028</v>
      </c>
      <c r="C17" s="119" t="s">
        <v>68</v>
      </c>
      <c r="D17" s="134">
        <v>2</v>
      </c>
      <c r="E17" s="202">
        <v>9.5</v>
      </c>
      <c r="F17" s="202"/>
      <c r="G17" s="202">
        <v>6</v>
      </c>
      <c r="H17" s="202">
        <v>9.5</v>
      </c>
      <c r="I17" s="202">
        <v>7</v>
      </c>
      <c r="J17" s="202">
        <v>5</v>
      </c>
      <c r="K17" s="202">
        <v>8.5</v>
      </c>
      <c r="L17" s="202"/>
      <c r="M17" s="202"/>
      <c r="N17" s="156"/>
      <c r="O17" s="206">
        <f>SUM(D17:K17)</f>
        <v>47.5</v>
      </c>
      <c r="P17" s="206">
        <f t="shared" si="0"/>
        <v>40.5</v>
      </c>
      <c r="Q17" s="212">
        <f t="shared" si="1"/>
        <v>20.25</v>
      </c>
      <c r="R17" s="142">
        <v>11.875</v>
      </c>
      <c r="S17" s="160"/>
      <c r="T17" s="160"/>
      <c r="U17" s="160"/>
      <c r="V17" s="164"/>
      <c r="W17" s="164"/>
      <c r="X17" s="105">
        <f t="shared" si="2"/>
        <v>32.125</v>
      </c>
      <c r="Y17" s="184"/>
      <c r="Z17" s="196"/>
      <c r="AA17" s="153"/>
    </row>
    <row r="18" spans="1:27" ht="18" customHeight="1">
      <c r="A18" s="118">
        <v>9</v>
      </c>
      <c r="B18" s="132">
        <v>15020019032</v>
      </c>
      <c r="C18" s="119" t="s">
        <v>69</v>
      </c>
      <c r="D18" s="134">
        <v>3</v>
      </c>
      <c r="E18" s="202">
        <v>5</v>
      </c>
      <c r="F18" s="202"/>
      <c r="G18" s="203">
        <v>3</v>
      </c>
      <c r="H18" s="202">
        <v>5</v>
      </c>
      <c r="I18" s="232">
        <v>4</v>
      </c>
      <c r="J18" s="232">
        <v>2</v>
      </c>
      <c r="K18" s="232">
        <v>3.5</v>
      </c>
      <c r="L18" s="202"/>
      <c r="M18" s="202"/>
      <c r="N18" s="106"/>
      <c r="O18" s="206">
        <f>SUM(D18:I18)</f>
        <v>20</v>
      </c>
      <c r="P18" s="206">
        <f t="shared" si="0"/>
        <v>20.5</v>
      </c>
      <c r="Q18" s="212">
        <f t="shared" si="1"/>
        <v>10.25</v>
      </c>
      <c r="R18" s="142">
        <v>9.375</v>
      </c>
      <c r="S18" s="98"/>
      <c r="T18" s="98"/>
      <c r="U18" s="98"/>
      <c r="V18" s="98"/>
      <c r="W18" s="91"/>
      <c r="X18" s="105">
        <f t="shared" si="2"/>
        <v>19.625</v>
      </c>
      <c r="Y18" s="181"/>
      <c r="Z18" s="196"/>
      <c r="AA18" s="174"/>
    </row>
    <row r="19" spans="1:27" ht="18" customHeight="1">
      <c r="A19" s="118">
        <v>10</v>
      </c>
      <c r="B19" s="132">
        <v>15020019033</v>
      </c>
      <c r="C19" s="119" t="s">
        <v>70</v>
      </c>
      <c r="D19" s="201">
        <v>5</v>
      </c>
      <c r="E19" s="134">
        <v>3</v>
      </c>
      <c r="F19" s="202"/>
      <c r="G19" s="232">
        <v>3</v>
      </c>
      <c r="H19" s="232">
        <v>4</v>
      </c>
      <c r="I19" s="203">
        <v>4</v>
      </c>
      <c r="J19" s="232">
        <v>3</v>
      </c>
      <c r="K19" s="202">
        <v>7</v>
      </c>
      <c r="L19" s="202"/>
      <c r="M19" s="202"/>
      <c r="N19" s="98"/>
      <c r="O19" s="206">
        <f>SUM(D19:K19)</f>
        <v>29</v>
      </c>
      <c r="P19" s="206">
        <f t="shared" si="0"/>
        <v>23</v>
      </c>
      <c r="Q19" s="212">
        <f t="shared" si="1"/>
        <v>11.5</v>
      </c>
      <c r="R19" s="142">
        <v>5.3125</v>
      </c>
      <c r="S19" s="98"/>
      <c r="T19" s="98"/>
      <c r="U19" s="98"/>
      <c r="V19" s="98"/>
      <c r="W19" s="91"/>
      <c r="X19" s="105">
        <f t="shared" si="2"/>
        <v>16.8125</v>
      </c>
      <c r="Y19" s="181"/>
      <c r="Z19" s="196"/>
      <c r="AA19" s="150"/>
    </row>
    <row r="20" spans="1:27" ht="18" customHeight="1">
      <c r="A20" s="118">
        <v>11</v>
      </c>
      <c r="B20" s="132">
        <v>15020019041</v>
      </c>
      <c r="C20" s="119" t="s">
        <v>71</v>
      </c>
      <c r="D20" s="134">
        <v>3</v>
      </c>
      <c r="E20" s="134">
        <v>3.5</v>
      </c>
      <c r="F20" s="202"/>
      <c r="G20" s="202">
        <v>8</v>
      </c>
      <c r="H20" s="202">
        <v>9</v>
      </c>
      <c r="I20" s="202">
        <v>8</v>
      </c>
      <c r="J20" s="202">
        <v>1</v>
      </c>
      <c r="K20" s="202">
        <v>6</v>
      </c>
      <c r="L20" s="202"/>
      <c r="M20" s="202"/>
      <c r="N20" s="102"/>
      <c r="O20" s="206">
        <f>SUM(D20:K20)</f>
        <v>38.5</v>
      </c>
      <c r="P20" s="206">
        <f t="shared" si="0"/>
        <v>34.5</v>
      </c>
      <c r="Q20" s="212">
        <f t="shared" si="1"/>
        <v>17.25</v>
      </c>
      <c r="R20" s="142">
        <v>12.8125</v>
      </c>
      <c r="S20" s="98"/>
      <c r="T20" s="98"/>
      <c r="U20" s="98"/>
      <c r="V20" s="98"/>
      <c r="W20" s="91"/>
      <c r="X20" s="105">
        <f t="shared" si="2"/>
        <v>30.0625</v>
      </c>
      <c r="Y20" s="181"/>
      <c r="Z20" s="196"/>
      <c r="AA20" s="150"/>
    </row>
    <row r="21" spans="1:27" ht="18" customHeight="1">
      <c r="A21" s="118">
        <v>12</v>
      </c>
      <c r="B21" s="132">
        <v>15020019042</v>
      </c>
      <c r="C21" s="119" t="s">
        <v>72</v>
      </c>
      <c r="D21" s="134">
        <v>9</v>
      </c>
      <c r="E21" s="202">
        <v>5</v>
      </c>
      <c r="F21" s="202"/>
      <c r="G21" s="202">
        <v>7</v>
      </c>
      <c r="H21" s="203">
        <v>4</v>
      </c>
      <c r="I21" s="203">
        <v>4</v>
      </c>
      <c r="J21" s="202">
        <v>2</v>
      </c>
      <c r="K21" s="202">
        <v>3</v>
      </c>
      <c r="L21" s="202"/>
      <c r="M21" s="202"/>
      <c r="N21" s="98"/>
      <c r="O21" s="206">
        <f>SUM(D21:K21)</f>
        <v>34</v>
      </c>
      <c r="P21" s="206">
        <f t="shared" si="0"/>
        <v>29</v>
      </c>
      <c r="Q21" s="212">
        <f t="shared" si="1"/>
        <v>14.5</v>
      </c>
      <c r="R21" s="142">
        <v>6.25</v>
      </c>
      <c r="S21" s="98"/>
      <c r="T21" s="98"/>
      <c r="U21" s="98"/>
      <c r="V21" s="98"/>
      <c r="W21" s="91"/>
      <c r="X21" s="105">
        <f t="shared" si="2"/>
        <v>20.75</v>
      </c>
      <c r="Y21" s="181"/>
      <c r="Z21" s="196"/>
      <c r="AA21" s="150"/>
    </row>
    <row r="22" spans="1:27" ht="18" customHeight="1">
      <c r="A22" s="118">
        <v>13</v>
      </c>
      <c r="B22" s="132">
        <v>15020019044</v>
      </c>
      <c r="C22" s="119" t="s">
        <v>73</v>
      </c>
      <c r="D22" s="201">
        <v>5.5</v>
      </c>
      <c r="E22" s="202">
        <v>6</v>
      </c>
      <c r="F22" s="202"/>
      <c r="G22" s="202">
        <v>6</v>
      </c>
      <c r="H22" s="202">
        <v>0</v>
      </c>
      <c r="I22" s="203">
        <v>0</v>
      </c>
      <c r="J22" s="202">
        <v>3</v>
      </c>
      <c r="K22" s="202">
        <v>7.5</v>
      </c>
      <c r="L22" s="203"/>
      <c r="M22" s="202"/>
      <c r="N22" s="102"/>
      <c r="O22" s="206">
        <f>SUM(D22:K22)</f>
        <v>28</v>
      </c>
      <c r="P22" s="206">
        <f t="shared" si="0"/>
        <v>28</v>
      </c>
      <c r="Q22" s="212">
        <f t="shared" si="1"/>
        <v>14</v>
      </c>
      <c r="R22" s="142">
        <v>12.1875</v>
      </c>
      <c r="S22" s="98"/>
      <c r="T22" s="98"/>
      <c r="U22" s="98"/>
      <c r="V22" s="98"/>
      <c r="W22" s="91"/>
      <c r="X22" s="105">
        <f t="shared" si="2"/>
        <v>26.1875</v>
      </c>
      <c r="Y22" s="181"/>
      <c r="Z22" s="196"/>
      <c r="AA22" s="150"/>
    </row>
    <row r="23" spans="1:27" ht="18" customHeight="1">
      <c r="A23" s="118">
        <v>14</v>
      </c>
      <c r="B23" s="132">
        <v>15020019056</v>
      </c>
      <c r="C23" s="119" t="s">
        <v>74</v>
      </c>
      <c r="D23" s="214">
        <v>2</v>
      </c>
      <c r="E23" s="134">
        <v>3</v>
      </c>
      <c r="F23" s="199"/>
      <c r="G23" s="203">
        <v>2</v>
      </c>
      <c r="H23" s="203">
        <v>3.5</v>
      </c>
      <c r="I23" s="199">
        <v>5</v>
      </c>
      <c r="J23" s="199">
        <v>2</v>
      </c>
      <c r="K23" s="199">
        <v>4</v>
      </c>
      <c r="L23" s="199"/>
      <c r="M23" s="199"/>
      <c r="N23" s="98"/>
      <c r="O23" s="206">
        <f>SUM(D23:I23)</f>
        <v>15.5</v>
      </c>
      <c r="P23" s="206">
        <f t="shared" si="0"/>
        <v>17.5</v>
      </c>
      <c r="Q23" s="212">
        <f t="shared" si="1"/>
        <v>8.75</v>
      </c>
      <c r="R23" s="142">
        <v>2.8125</v>
      </c>
      <c r="S23" s="98"/>
      <c r="T23" s="98"/>
      <c r="U23" s="98"/>
      <c r="V23" s="98"/>
      <c r="W23" s="91"/>
      <c r="X23" s="105">
        <f t="shared" si="2"/>
        <v>11.5625</v>
      </c>
      <c r="Y23" s="181"/>
      <c r="Z23" s="196"/>
      <c r="AA23" s="150"/>
    </row>
    <row r="24" spans="1:27" ht="18" customHeight="1">
      <c r="A24" s="118">
        <v>15</v>
      </c>
      <c r="B24" s="132">
        <v>15020019058</v>
      </c>
      <c r="C24" s="119" t="s">
        <v>94</v>
      </c>
      <c r="D24" s="215">
        <v>2</v>
      </c>
      <c r="E24" s="215">
        <v>3.5</v>
      </c>
      <c r="F24" s="199"/>
      <c r="G24" s="203">
        <v>3</v>
      </c>
      <c r="H24" s="202">
        <v>8.5</v>
      </c>
      <c r="I24" s="203">
        <v>4.5</v>
      </c>
      <c r="J24" s="199">
        <v>0</v>
      </c>
      <c r="K24" s="199">
        <v>4</v>
      </c>
      <c r="L24" s="199"/>
      <c r="M24" s="199"/>
      <c r="N24" s="98"/>
      <c r="O24" s="206">
        <f>SUM(D24:J24)</f>
        <v>21.5</v>
      </c>
      <c r="P24" s="206">
        <f t="shared" si="0"/>
        <v>23.5</v>
      </c>
      <c r="Q24" s="212">
        <f t="shared" si="1"/>
        <v>11.75</v>
      </c>
      <c r="R24" s="142">
        <v>9.0625</v>
      </c>
      <c r="S24" s="98"/>
      <c r="T24" s="98"/>
      <c r="U24" s="98"/>
      <c r="V24" s="98"/>
      <c r="W24" s="91"/>
      <c r="X24" s="105">
        <f t="shared" si="2"/>
        <v>20.8125</v>
      </c>
      <c r="Y24" s="181"/>
      <c r="Z24" s="196"/>
      <c r="AA24" s="150"/>
    </row>
    <row r="25" spans="1:27" s="74" customFormat="1" ht="18" customHeight="1">
      <c r="A25" s="118">
        <v>16</v>
      </c>
      <c r="B25" s="132">
        <v>15020019063</v>
      </c>
      <c r="C25" s="119" t="s">
        <v>75</v>
      </c>
      <c r="D25" s="201">
        <v>7.5</v>
      </c>
      <c r="E25" s="134">
        <v>0.5</v>
      </c>
      <c r="F25" s="202"/>
      <c r="G25" s="203">
        <v>3</v>
      </c>
      <c r="H25" s="202">
        <v>6</v>
      </c>
      <c r="I25" s="202">
        <v>7</v>
      </c>
      <c r="J25" s="202">
        <v>4.5</v>
      </c>
      <c r="K25" s="202">
        <v>8</v>
      </c>
      <c r="L25" s="202"/>
      <c r="M25" s="202"/>
      <c r="N25" s="98"/>
      <c r="O25" s="206">
        <f>SUM(D25:K25)</f>
        <v>36.5</v>
      </c>
      <c r="P25" s="206">
        <f t="shared" si="0"/>
        <v>33</v>
      </c>
      <c r="Q25" s="212">
        <f t="shared" si="1"/>
        <v>16.5</v>
      </c>
      <c r="R25" s="142">
        <v>14.375</v>
      </c>
      <c r="S25" s="98"/>
      <c r="T25" s="98"/>
      <c r="U25" s="98"/>
      <c r="V25" s="98"/>
      <c r="W25" s="91"/>
      <c r="X25" s="105">
        <f t="shared" si="2"/>
        <v>30.875</v>
      </c>
      <c r="Y25" s="181"/>
      <c r="Z25" s="196"/>
      <c r="AA25" s="150"/>
    </row>
    <row r="26" spans="1:27" ht="18" customHeight="1">
      <c r="A26" s="118">
        <v>17</v>
      </c>
      <c r="B26" s="132">
        <v>15020019064</v>
      </c>
      <c r="C26" s="119" t="s">
        <v>76</v>
      </c>
      <c r="D26" s="201">
        <v>7.5</v>
      </c>
      <c r="E26" s="202">
        <v>6.5</v>
      </c>
      <c r="F26" s="202"/>
      <c r="G26" s="202">
        <v>10</v>
      </c>
      <c r="H26" s="202">
        <v>9</v>
      </c>
      <c r="I26" s="202">
        <v>9.5</v>
      </c>
      <c r="J26" s="204">
        <v>1</v>
      </c>
      <c r="K26" s="202">
        <v>9</v>
      </c>
      <c r="L26" s="202"/>
      <c r="M26" s="202"/>
      <c r="N26" s="107"/>
      <c r="O26" s="206">
        <f>SUM(D26:K26)</f>
        <v>52.5</v>
      </c>
      <c r="P26" s="206">
        <f t="shared" si="0"/>
        <v>45</v>
      </c>
      <c r="Q26" s="212">
        <f t="shared" si="1"/>
        <v>22.5</v>
      </c>
      <c r="R26" s="142">
        <v>18.75</v>
      </c>
      <c r="S26" s="98"/>
      <c r="T26" s="98"/>
      <c r="U26" s="98"/>
      <c r="V26" s="98"/>
      <c r="W26" s="91"/>
      <c r="X26" s="105">
        <f t="shared" si="2"/>
        <v>41.25</v>
      </c>
      <c r="Y26" s="181"/>
      <c r="Z26" s="196"/>
      <c r="AA26" s="150"/>
    </row>
    <row r="27" spans="1:27" ht="18" customHeight="1">
      <c r="A27" s="118">
        <v>18</v>
      </c>
      <c r="B27" s="132">
        <v>15020019065</v>
      </c>
      <c r="C27" s="119" t="s">
        <v>93</v>
      </c>
      <c r="D27" s="203">
        <v>0</v>
      </c>
      <c r="E27" s="203">
        <v>0</v>
      </c>
      <c r="F27" s="202"/>
      <c r="G27" s="203">
        <v>1</v>
      </c>
      <c r="H27" s="203">
        <v>0</v>
      </c>
      <c r="I27" s="202">
        <v>0</v>
      </c>
      <c r="J27" s="204">
        <v>0</v>
      </c>
      <c r="K27" s="203">
        <v>0</v>
      </c>
      <c r="L27" s="202"/>
      <c r="M27" s="202"/>
      <c r="N27" s="107"/>
      <c r="O27" s="206">
        <f>SUM(D27:J27)</f>
        <v>1</v>
      </c>
      <c r="P27" s="206">
        <f t="shared" si="0"/>
        <v>1</v>
      </c>
      <c r="Q27" s="212">
        <f t="shared" si="1"/>
        <v>0.5</v>
      </c>
      <c r="R27" s="142">
        <v>1.875</v>
      </c>
      <c r="S27" s="98"/>
      <c r="T27" s="98"/>
      <c r="U27" s="98"/>
      <c r="V27" s="98"/>
      <c r="W27" s="91"/>
      <c r="X27" s="105">
        <f t="shared" si="2"/>
        <v>2.375</v>
      </c>
      <c r="Y27" s="181"/>
      <c r="Z27" s="196"/>
      <c r="AA27" s="150"/>
    </row>
    <row r="28" spans="1:27" ht="18" customHeight="1">
      <c r="A28" s="118">
        <v>19</v>
      </c>
      <c r="B28" s="132">
        <v>15020019068</v>
      </c>
      <c r="C28" s="119" t="s">
        <v>77</v>
      </c>
      <c r="D28" s="201">
        <v>8</v>
      </c>
      <c r="E28" s="202">
        <v>8.5</v>
      </c>
      <c r="F28" s="202"/>
      <c r="G28" s="202">
        <v>8.5</v>
      </c>
      <c r="H28" s="202">
        <v>10</v>
      </c>
      <c r="I28" s="202">
        <v>10</v>
      </c>
      <c r="J28" s="202">
        <v>3.5</v>
      </c>
      <c r="K28" s="202">
        <v>6.5</v>
      </c>
      <c r="L28" s="202"/>
      <c r="M28" s="202"/>
      <c r="N28" s="102"/>
      <c r="O28" s="206">
        <f>SUM(D28:I28)</f>
        <v>45</v>
      </c>
      <c r="P28" s="206">
        <f t="shared" si="0"/>
        <v>45</v>
      </c>
      <c r="Q28" s="212">
        <f t="shared" si="1"/>
        <v>22.5</v>
      </c>
      <c r="R28" s="142">
        <v>19.0625</v>
      </c>
      <c r="S28" s="98"/>
      <c r="T28" s="98"/>
      <c r="U28" s="98"/>
      <c r="V28" s="98"/>
      <c r="W28" s="91"/>
      <c r="X28" s="105">
        <f t="shared" si="2"/>
        <v>41.5625</v>
      </c>
      <c r="Y28" s="181"/>
      <c r="Z28" s="196"/>
      <c r="AA28" s="150"/>
    </row>
    <row r="29" spans="1:27" ht="18" customHeight="1">
      <c r="A29" s="118">
        <v>20</v>
      </c>
      <c r="B29" s="132">
        <v>15020019074</v>
      </c>
      <c r="C29" s="119" t="s">
        <v>78</v>
      </c>
      <c r="D29" s="215">
        <v>2.5</v>
      </c>
      <c r="E29" s="214">
        <v>2</v>
      </c>
      <c r="F29" s="202"/>
      <c r="G29" s="232">
        <v>4</v>
      </c>
      <c r="H29" s="232">
        <v>3</v>
      </c>
      <c r="I29" s="202">
        <v>2.5</v>
      </c>
      <c r="J29" s="202">
        <v>1.5</v>
      </c>
      <c r="K29" s="232">
        <v>4</v>
      </c>
      <c r="L29" s="202"/>
      <c r="M29" s="202"/>
      <c r="N29" s="156"/>
      <c r="O29" s="206">
        <f>SUM(D29:K29)</f>
        <v>19.5</v>
      </c>
      <c r="P29" s="206">
        <f t="shared" si="0"/>
        <v>16</v>
      </c>
      <c r="Q29" s="212">
        <f t="shared" si="1"/>
        <v>8</v>
      </c>
      <c r="R29" s="142">
        <v>0.3125</v>
      </c>
      <c r="S29" s="160"/>
      <c r="T29" s="160"/>
      <c r="U29" s="160"/>
      <c r="V29" s="164"/>
      <c r="W29" s="164"/>
      <c r="X29" s="105">
        <f t="shared" si="2"/>
        <v>8.3125</v>
      </c>
      <c r="Y29" s="184"/>
      <c r="Z29" s="196"/>
      <c r="AA29" s="150"/>
    </row>
    <row r="30" spans="1:27" ht="18" customHeight="1">
      <c r="A30" s="118">
        <v>21</v>
      </c>
      <c r="B30" s="132">
        <v>15020019077</v>
      </c>
      <c r="C30" s="119" t="s">
        <v>79</v>
      </c>
      <c r="D30" s="201">
        <v>5.5</v>
      </c>
      <c r="E30" s="202">
        <v>7.5</v>
      </c>
      <c r="F30" s="202"/>
      <c r="G30" s="134">
        <v>4.5</v>
      </c>
      <c r="H30" s="202">
        <v>6</v>
      </c>
      <c r="I30" s="202">
        <v>8</v>
      </c>
      <c r="J30" s="202">
        <v>1</v>
      </c>
      <c r="K30" s="202">
        <v>8</v>
      </c>
      <c r="L30" s="202"/>
      <c r="M30" s="202"/>
      <c r="N30" s="102"/>
      <c r="O30" s="206">
        <f>SUM(D30:K30)</f>
        <v>40.5</v>
      </c>
      <c r="P30" s="206">
        <f t="shared" si="0"/>
        <v>35</v>
      </c>
      <c r="Q30" s="212">
        <f t="shared" si="1"/>
        <v>17.5</v>
      </c>
      <c r="R30" s="142">
        <v>21.25</v>
      </c>
      <c r="S30" s="98"/>
      <c r="T30" s="98"/>
      <c r="U30" s="98"/>
      <c r="V30" s="98"/>
      <c r="W30" s="91"/>
      <c r="X30" s="105">
        <f t="shared" si="2"/>
        <v>38.75</v>
      </c>
      <c r="Y30" s="181"/>
      <c r="Z30" s="196"/>
      <c r="AA30" s="150"/>
    </row>
    <row r="31" spans="1:27" s="74" customFormat="1" ht="18" customHeight="1">
      <c r="A31" s="118">
        <v>22</v>
      </c>
      <c r="B31" s="132">
        <v>15020019082</v>
      </c>
      <c r="C31" s="119" t="s">
        <v>80</v>
      </c>
      <c r="D31" s="201">
        <v>7.5</v>
      </c>
      <c r="E31" s="134">
        <v>3.5</v>
      </c>
      <c r="F31" s="202"/>
      <c r="G31" s="202">
        <v>6.5</v>
      </c>
      <c r="H31" s="203">
        <v>0</v>
      </c>
      <c r="I31" s="202">
        <v>5.5</v>
      </c>
      <c r="J31" s="209">
        <v>0</v>
      </c>
      <c r="K31" s="203">
        <v>4</v>
      </c>
      <c r="L31" s="203"/>
      <c r="M31" s="202"/>
      <c r="N31" s="134"/>
      <c r="O31" s="206">
        <f>SUM(D31:K31)</f>
        <v>27</v>
      </c>
      <c r="P31" s="206">
        <f t="shared" si="0"/>
        <v>27</v>
      </c>
      <c r="Q31" s="212">
        <f t="shared" si="1"/>
        <v>13.5</v>
      </c>
      <c r="R31" s="142">
        <v>12.5</v>
      </c>
      <c r="S31" s="98"/>
      <c r="T31" s="98"/>
      <c r="U31" s="98"/>
      <c r="V31" s="98"/>
      <c r="W31" s="91"/>
      <c r="X31" s="105">
        <f t="shared" si="2"/>
        <v>26</v>
      </c>
      <c r="Y31" s="181"/>
      <c r="Z31" s="196"/>
      <c r="AA31" s="150"/>
    </row>
    <row r="32" spans="1:27" ht="18" customHeight="1">
      <c r="A32" s="118">
        <v>23</v>
      </c>
      <c r="B32" s="132">
        <v>15020019083</v>
      </c>
      <c r="C32" s="119" t="s">
        <v>81</v>
      </c>
      <c r="D32" s="214">
        <v>4</v>
      </c>
      <c r="E32" s="134">
        <v>3.5</v>
      </c>
      <c r="F32" s="202"/>
      <c r="G32" s="233">
        <v>4</v>
      </c>
      <c r="H32" s="202">
        <v>8</v>
      </c>
      <c r="I32" s="202">
        <v>8</v>
      </c>
      <c r="J32" s="202">
        <v>3</v>
      </c>
      <c r="K32" s="202">
        <v>5</v>
      </c>
      <c r="L32" s="202"/>
      <c r="M32" s="202"/>
      <c r="N32" s="106"/>
      <c r="O32" s="206">
        <f>SUM(D32:K32)</f>
        <v>35.5</v>
      </c>
      <c r="P32" s="206">
        <f t="shared" si="0"/>
        <v>29</v>
      </c>
      <c r="Q32" s="212">
        <f t="shared" si="1"/>
        <v>14.5</v>
      </c>
      <c r="R32" s="142">
        <v>7.1875</v>
      </c>
      <c r="S32" s="98"/>
      <c r="T32" s="98"/>
      <c r="U32" s="98"/>
      <c r="V32" s="98"/>
      <c r="W32" s="91"/>
      <c r="X32" s="105">
        <f t="shared" si="2"/>
        <v>21.6875</v>
      </c>
      <c r="Y32" s="181"/>
      <c r="Z32" s="196"/>
      <c r="AA32" s="169"/>
    </row>
    <row r="33" spans="1:27" ht="18" customHeight="1">
      <c r="A33" s="118">
        <v>24</v>
      </c>
      <c r="B33" s="132">
        <v>15020019095</v>
      </c>
      <c r="C33" s="119" t="s">
        <v>91</v>
      </c>
      <c r="D33" s="203">
        <v>0</v>
      </c>
      <c r="E33" s="134">
        <v>0.5</v>
      </c>
      <c r="F33" s="202"/>
      <c r="G33" s="134">
        <v>1</v>
      </c>
      <c r="H33" s="203">
        <v>0</v>
      </c>
      <c r="I33" s="202">
        <v>0</v>
      </c>
      <c r="J33" s="203">
        <v>0</v>
      </c>
      <c r="K33" s="203">
        <v>0</v>
      </c>
      <c r="L33" s="202"/>
      <c r="M33" s="202"/>
      <c r="N33" s="106"/>
      <c r="O33" s="206">
        <f>SUM(D33:I33)</f>
        <v>1.5</v>
      </c>
      <c r="P33" s="206">
        <f t="shared" si="0"/>
        <v>1.5</v>
      </c>
      <c r="Q33" s="212">
        <f t="shared" si="1"/>
        <v>0.75</v>
      </c>
      <c r="R33" s="142">
        <v>3.75</v>
      </c>
      <c r="S33" s="98"/>
      <c r="T33" s="98"/>
      <c r="U33" s="98"/>
      <c r="V33" s="98"/>
      <c r="W33" s="91"/>
      <c r="X33" s="105">
        <f t="shared" si="2"/>
        <v>4.5</v>
      </c>
      <c r="Y33" s="181"/>
      <c r="Z33" s="196"/>
      <c r="AA33" s="200"/>
    </row>
    <row r="34" spans="1:27" ht="18" customHeight="1">
      <c r="A34" s="118">
        <v>25</v>
      </c>
      <c r="B34" s="132">
        <v>15020019102</v>
      </c>
      <c r="C34" s="119" t="s">
        <v>82</v>
      </c>
      <c r="D34" s="201">
        <v>6</v>
      </c>
      <c r="E34" s="134">
        <v>2.5</v>
      </c>
      <c r="F34" s="202"/>
      <c r="G34" s="202">
        <v>6</v>
      </c>
      <c r="H34" s="202">
        <v>6</v>
      </c>
      <c r="I34" s="202">
        <v>7</v>
      </c>
      <c r="J34" s="202">
        <v>5</v>
      </c>
      <c r="K34" s="202">
        <v>5</v>
      </c>
      <c r="L34" s="202"/>
      <c r="M34" s="203"/>
      <c r="N34" s="98"/>
      <c r="O34" s="206">
        <f>SUM(D34:K34)</f>
        <v>37.5</v>
      </c>
      <c r="P34" s="206">
        <f t="shared" si="0"/>
        <v>30</v>
      </c>
      <c r="Q34" s="212">
        <f t="shared" si="1"/>
        <v>15</v>
      </c>
      <c r="R34" s="142">
        <v>6.5625</v>
      </c>
      <c r="S34" s="98"/>
      <c r="T34" s="98"/>
      <c r="U34" s="98"/>
      <c r="V34" s="98"/>
      <c r="W34" s="91"/>
      <c r="X34" s="105">
        <f t="shared" si="2"/>
        <v>21.5625</v>
      </c>
      <c r="Y34" s="181"/>
      <c r="Z34" s="196"/>
      <c r="AA34" s="150"/>
    </row>
    <row r="35" spans="1:27" ht="18" customHeight="1">
      <c r="A35" s="118">
        <v>26</v>
      </c>
      <c r="B35" s="132">
        <v>15020019105</v>
      </c>
      <c r="C35" s="119" t="s">
        <v>83</v>
      </c>
      <c r="D35" s="201">
        <v>5.5</v>
      </c>
      <c r="E35" s="134">
        <v>4</v>
      </c>
      <c r="F35" s="202"/>
      <c r="G35" s="233">
        <v>4</v>
      </c>
      <c r="H35" s="232">
        <v>4</v>
      </c>
      <c r="I35" s="202">
        <v>6.5</v>
      </c>
      <c r="J35" s="202">
        <v>0</v>
      </c>
      <c r="K35" s="202">
        <v>6.5</v>
      </c>
      <c r="L35" s="202"/>
      <c r="M35" s="202"/>
      <c r="N35" s="98"/>
      <c r="O35" s="206">
        <f>SUM(D35:I35)</f>
        <v>24</v>
      </c>
      <c r="P35" s="206">
        <f t="shared" si="0"/>
        <v>26.5</v>
      </c>
      <c r="Q35" s="212">
        <f t="shared" si="1"/>
        <v>13.25</v>
      </c>
      <c r="R35" s="142">
        <v>3.75</v>
      </c>
      <c r="S35" s="98"/>
      <c r="T35" s="98"/>
      <c r="U35" s="98"/>
      <c r="V35" s="98"/>
      <c r="W35" s="91"/>
      <c r="X35" s="105">
        <f t="shared" si="2"/>
        <v>17</v>
      </c>
      <c r="Y35" s="181"/>
      <c r="Z35" s="196"/>
      <c r="AA35" s="150"/>
    </row>
    <row r="36" spans="1:27" ht="18" customHeight="1">
      <c r="A36" s="118">
        <v>27</v>
      </c>
      <c r="B36" s="132">
        <v>15020019108</v>
      </c>
      <c r="C36" s="119" t="s">
        <v>84</v>
      </c>
      <c r="D36" s="201">
        <v>6.5</v>
      </c>
      <c r="E36" s="202">
        <v>6.5</v>
      </c>
      <c r="F36" s="202"/>
      <c r="G36" s="134">
        <v>4.5</v>
      </c>
      <c r="H36" s="202">
        <v>5.5</v>
      </c>
      <c r="I36" s="202">
        <v>7.5</v>
      </c>
      <c r="J36" s="202">
        <v>1</v>
      </c>
      <c r="K36" s="202">
        <v>5.5</v>
      </c>
      <c r="L36" s="202"/>
      <c r="M36" s="203"/>
      <c r="N36" s="159"/>
      <c r="O36" s="206">
        <f>SUM(D36:K36)</f>
        <v>37</v>
      </c>
      <c r="P36" s="206">
        <f t="shared" si="0"/>
        <v>31.5</v>
      </c>
      <c r="Q36" s="212">
        <f t="shared" si="1"/>
        <v>15.75</v>
      </c>
      <c r="R36" s="142">
        <v>10.9375</v>
      </c>
      <c r="S36" s="162"/>
      <c r="T36" s="162"/>
      <c r="U36" s="162"/>
      <c r="V36" s="162"/>
      <c r="W36" s="167"/>
      <c r="X36" s="105">
        <f t="shared" si="2"/>
        <v>26.6875</v>
      </c>
      <c r="Y36" s="185"/>
      <c r="Z36" s="196"/>
      <c r="AA36" s="150"/>
    </row>
    <row r="37" spans="1:27" ht="18" customHeight="1">
      <c r="A37" s="118">
        <v>28</v>
      </c>
      <c r="B37" s="132">
        <v>15020019113</v>
      </c>
      <c r="C37" s="119" t="s">
        <v>85</v>
      </c>
      <c r="D37" s="215">
        <v>3.5</v>
      </c>
      <c r="E37" s="214">
        <v>3.5</v>
      </c>
      <c r="F37" s="202"/>
      <c r="G37" s="202">
        <v>6.5</v>
      </c>
      <c r="H37" s="203">
        <v>4</v>
      </c>
      <c r="I37" s="203">
        <v>4</v>
      </c>
      <c r="J37" s="203">
        <v>1.5</v>
      </c>
      <c r="K37" s="232">
        <v>3.5</v>
      </c>
      <c r="L37" s="202"/>
      <c r="M37" s="203"/>
      <c r="N37" s="102"/>
      <c r="O37" s="206">
        <f>SUM(D37:I37)</f>
        <v>21.5</v>
      </c>
      <c r="P37" s="206">
        <f t="shared" si="0"/>
        <v>21.5</v>
      </c>
      <c r="Q37" s="212">
        <f t="shared" si="1"/>
        <v>10.75</v>
      </c>
      <c r="R37" s="142">
        <v>6.5625</v>
      </c>
      <c r="S37" s="98"/>
      <c r="T37" s="98"/>
      <c r="U37" s="98"/>
      <c r="V37" s="98"/>
      <c r="W37" s="91"/>
      <c r="X37" s="105">
        <f t="shared" si="2"/>
        <v>17.3125</v>
      </c>
      <c r="Y37" s="181"/>
      <c r="Z37" s="196"/>
      <c r="AA37" s="150"/>
    </row>
    <row r="38" spans="1:27" ht="18" customHeight="1">
      <c r="A38" s="118">
        <v>29</v>
      </c>
      <c r="B38" s="132">
        <v>15020019115</v>
      </c>
      <c r="C38" s="119" t="s">
        <v>86</v>
      </c>
      <c r="D38" s="201">
        <v>5.5</v>
      </c>
      <c r="E38" s="214">
        <v>4</v>
      </c>
      <c r="F38" s="202"/>
      <c r="G38" s="134">
        <v>2.5</v>
      </c>
      <c r="H38" s="202">
        <v>5</v>
      </c>
      <c r="I38" s="202">
        <v>5.5</v>
      </c>
      <c r="J38" s="202">
        <v>1</v>
      </c>
      <c r="K38" s="202">
        <v>7.5</v>
      </c>
      <c r="L38" s="202"/>
      <c r="M38" s="202"/>
      <c r="N38" s="156"/>
      <c r="O38" s="206">
        <f>SUM(D38:K38)</f>
        <v>31</v>
      </c>
      <c r="P38" s="206">
        <f t="shared" si="0"/>
        <v>27.5</v>
      </c>
      <c r="Q38" s="212">
        <f t="shared" si="1"/>
        <v>13.75</v>
      </c>
      <c r="R38" s="142">
        <v>7.8125</v>
      </c>
      <c r="S38" s="160"/>
      <c r="T38" s="160"/>
      <c r="U38" s="160"/>
      <c r="V38" s="164"/>
      <c r="W38" s="164"/>
      <c r="X38" s="105">
        <f t="shared" si="2"/>
        <v>21.5625</v>
      </c>
      <c r="Y38" s="184"/>
      <c r="Z38" s="196"/>
      <c r="AA38" s="150"/>
    </row>
    <row r="39" spans="1:27" s="74" customFormat="1" ht="18" customHeight="1">
      <c r="A39" s="118">
        <v>30</v>
      </c>
      <c r="B39" s="132">
        <v>15020019116</v>
      </c>
      <c r="C39" s="119" t="s">
        <v>87</v>
      </c>
      <c r="D39" s="201">
        <v>10</v>
      </c>
      <c r="E39" s="202">
        <v>5</v>
      </c>
      <c r="F39" s="202"/>
      <c r="G39" s="202">
        <v>7</v>
      </c>
      <c r="H39" s="202">
        <v>9.5</v>
      </c>
      <c r="I39" s="202">
        <v>9</v>
      </c>
      <c r="J39" s="203">
        <v>1</v>
      </c>
      <c r="K39" s="202">
        <v>7</v>
      </c>
      <c r="L39" s="202"/>
      <c r="M39" s="203"/>
      <c r="N39" s="98"/>
      <c r="O39" s="206">
        <f>SUM(D39:K39)</f>
        <v>48.5</v>
      </c>
      <c r="P39" s="206">
        <f t="shared" si="0"/>
        <v>42.5</v>
      </c>
      <c r="Q39" s="212">
        <f t="shared" si="1"/>
        <v>21.25</v>
      </c>
      <c r="R39" s="142">
        <v>18.4375</v>
      </c>
      <c r="S39" s="98"/>
      <c r="T39" s="98"/>
      <c r="U39" s="98"/>
      <c r="V39" s="98"/>
      <c r="W39" s="91"/>
      <c r="X39" s="105">
        <f t="shared" si="2"/>
        <v>39.6875</v>
      </c>
      <c r="Y39" s="181"/>
      <c r="Z39" s="196"/>
      <c r="AA39" s="150"/>
    </row>
    <row r="40" spans="1:27" ht="18" customHeight="1">
      <c r="A40" s="118">
        <v>31</v>
      </c>
      <c r="B40" s="132">
        <v>15020019125</v>
      </c>
      <c r="C40" s="119" t="s">
        <v>88</v>
      </c>
      <c r="D40" s="201">
        <v>7.5</v>
      </c>
      <c r="E40" s="202">
        <v>7.5</v>
      </c>
      <c r="F40" s="202"/>
      <c r="G40" s="203">
        <v>0</v>
      </c>
      <c r="H40" s="202">
        <v>9</v>
      </c>
      <c r="I40" s="202">
        <v>7</v>
      </c>
      <c r="J40" s="203">
        <v>1</v>
      </c>
      <c r="K40" s="202">
        <v>10</v>
      </c>
      <c r="L40" s="203"/>
      <c r="M40" s="202"/>
      <c r="N40" s="98"/>
      <c r="O40" s="206">
        <f>SUM(D40:K40)</f>
        <v>42</v>
      </c>
      <c r="P40" s="206">
        <f t="shared" si="0"/>
        <v>41</v>
      </c>
      <c r="Q40" s="212">
        <f t="shared" si="1"/>
        <v>20.5</v>
      </c>
      <c r="R40" s="142">
        <v>18.125</v>
      </c>
      <c r="S40" s="98"/>
      <c r="T40" s="98"/>
      <c r="U40" s="98"/>
      <c r="V40" s="98"/>
      <c r="W40" s="91"/>
      <c r="X40" s="105">
        <f t="shared" si="2"/>
        <v>38.625</v>
      </c>
      <c r="Y40" s="181"/>
      <c r="Z40" s="196"/>
      <c r="AA40" s="169"/>
    </row>
    <row r="41" spans="1:27" s="73" customFormat="1" ht="18" customHeight="1">
      <c r="A41" s="118">
        <v>28</v>
      </c>
      <c r="B41" s="132"/>
      <c r="C41" s="205" t="s">
        <v>92</v>
      </c>
      <c r="D41" s="134">
        <f>AVERAGE(D10:D40)</f>
        <v>4.82258064516129</v>
      </c>
      <c r="E41" s="134">
        <f>AVERAGE(E10:E40)</f>
        <v>4.774193548387097</v>
      </c>
      <c r="F41" s="120"/>
      <c r="G41" s="134">
        <f>AVERAGE(G10:G40)</f>
        <v>5.193548387096774</v>
      </c>
      <c r="H41" s="120">
        <f>AVERAGE(H10:H40)</f>
        <v>5.516129032258065</v>
      </c>
      <c r="I41" s="120">
        <f>AVERAGE(I10:I40)</f>
        <v>6.112903225806452</v>
      </c>
      <c r="J41" s="120">
        <f>AVERAGE(J10:J40)</f>
        <v>1.967741935483871</v>
      </c>
      <c r="K41" s="120">
        <f>AVERAGE(K10:K40)</f>
        <v>5.741935483870968</v>
      </c>
      <c r="L41" s="120"/>
      <c r="M41" s="134"/>
      <c r="N41" s="98"/>
      <c r="O41" s="206">
        <f>SUM(D41:I41)</f>
        <v>26.41935483870968</v>
      </c>
      <c r="P41" s="206"/>
      <c r="Q41" s="212"/>
      <c r="R41" s="207">
        <f>AVERAGE(R10:R40)</f>
        <v>11.209677419354838</v>
      </c>
      <c r="S41" s="98"/>
      <c r="T41" s="98"/>
      <c r="U41" s="98"/>
      <c r="V41" s="98"/>
      <c r="W41" s="91"/>
      <c r="X41" s="213">
        <f>AVERAGE(X10:X40)</f>
        <v>26.016129032258064</v>
      </c>
      <c r="Y41" s="181"/>
      <c r="Z41" s="196"/>
      <c r="AA41" s="150"/>
    </row>
    <row r="42" spans="1:27" s="73" customFormat="1" ht="18" customHeight="1">
      <c r="A42" s="118">
        <v>29</v>
      </c>
      <c r="B42" s="132"/>
      <c r="C42" s="119"/>
      <c r="D42" s="134"/>
      <c r="E42" s="120"/>
      <c r="F42" s="120"/>
      <c r="G42" s="120"/>
      <c r="H42" s="120"/>
      <c r="I42" s="120"/>
      <c r="J42" s="134"/>
      <c r="K42" s="120"/>
      <c r="L42" s="120"/>
      <c r="M42" s="134"/>
      <c r="N42" s="134"/>
      <c r="O42" s="148"/>
      <c r="P42" s="148"/>
      <c r="Q42" s="148"/>
      <c r="R42" s="142"/>
      <c r="S42" s="160"/>
      <c r="T42" s="160"/>
      <c r="U42" s="160"/>
      <c r="V42" s="164"/>
      <c r="W42" s="164"/>
      <c r="X42" s="105"/>
      <c r="Y42" s="184"/>
      <c r="Z42" s="196"/>
      <c r="AA42" s="150"/>
    </row>
    <row r="43" spans="1:27" s="73" customFormat="1" ht="18" customHeight="1">
      <c r="A43" s="118">
        <v>30</v>
      </c>
      <c r="B43" s="132"/>
      <c r="C43" s="119"/>
      <c r="D43" s="120"/>
      <c r="E43" s="120"/>
      <c r="F43" s="120"/>
      <c r="G43" s="120"/>
      <c r="H43" s="120"/>
      <c r="I43" s="120"/>
      <c r="J43" s="120"/>
      <c r="K43" s="120"/>
      <c r="L43" s="120"/>
      <c r="M43" s="120"/>
      <c r="N43" s="98"/>
      <c r="O43" s="148"/>
      <c r="P43" s="148"/>
      <c r="Q43" s="148"/>
      <c r="R43" s="142"/>
      <c r="S43" s="98"/>
      <c r="T43" s="98"/>
      <c r="U43" s="98"/>
      <c r="V43" s="98"/>
      <c r="W43" s="91"/>
      <c r="X43" s="105"/>
      <c r="Y43" s="181"/>
      <c r="Z43" s="196"/>
      <c r="AA43" s="150"/>
    </row>
    <row r="44" spans="1:27" s="73" customFormat="1" ht="18" customHeight="1">
      <c r="A44" s="118">
        <v>31</v>
      </c>
      <c r="B44" s="132"/>
      <c r="C44" s="124"/>
      <c r="D44" s="154"/>
      <c r="E44" s="154"/>
      <c r="F44" s="154"/>
      <c r="G44" s="154"/>
      <c r="H44" s="154"/>
      <c r="I44" s="154"/>
      <c r="J44" s="154"/>
      <c r="K44" s="154"/>
      <c r="L44" s="154"/>
      <c r="M44" s="154"/>
      <c r="N44" s="102"/>
      <c r="O44" s="148"/>
      <c r="P44" s="148"/>
      <c r="Q44" s="148"/>
      <c r="R44" s="142"/>
      <c r="S44" s="163"/>
      <c r="T44" s="163"/>
      <c r="U44" s="163"/>
      <c r="V44" s="163"/>
      <c r="W44" s="155"/>
      <c r="X44" s="105"/>
      <c r="Y44" s="185"/>
      <c r="Z44" s="196"/>
      <c r="AA44" s="150"/>
    </row>
    <row r="45" spans="1:27" s="73" customFormat="1" ht="18" customHeight="1">
      <c r="A45" s="118"/>
      <c r="B45" s="132"/>
      <c r="C45" s="119"/>
      <c r="D45" s="134"/>
      <c r="E45" s="134"/>
      <c r="F45" s="134"/>
      <c r="G45" s="134"/>
      <c r="H45" s="134"/>
      <c r="I45" s="120"/>
      <c r="J45" s="120"/>
      <c r="K45" s="120"/>
      <c r="L45" s="120"/>
      <c r="M45" s="134"/>
      <c r="N45" s="156"/>
      <c r="O45" s="148"/>
      <c r="P45" s="148"/>
      <c r="Q45" s="148"/>
      <c r="R45" s="142"/>
      <c r="S45" s="170"/>
      <c r="T45" s="170"/>
      <c r="U45" s="170"/>
      <c r="V45" s="171"/>
      <c r="W45" s="171"/>
      <c r="X45" s="105"/>
      <c r="Y45" s="186"/>
      <c r="Z45" s="196"/>
      <c r="AA45" s="150"/>
    </row>
    <row r="46" spans="1:27" s="73" customFormat="1" ht="18" customHeight="1">
      <c r="A46" s="118"/>
      <c r="B46" s="132"/>
      <c r="C46" s="119"/>
      <c r="D46" s="134"/>
      <c r="E46" s="120"/>
      <c r="F46" s="120"/>
      <c r="G46" s="120"/>
      <c r="H46" s="120"/>
      <c r="I46" s="120"/>
      <c r="J46" s="120"/>
      <c r="K46" s="120"/>
      <c r="L46" s="134"/>
      <c r="M46" s="120"/>
      <c r="N46" s="161"/>
      <c r="O46" s="148"/>
      <c r="P46" s="148"/>
      <c r="Q46" s="148"/>
      <c r="R46" s="142"/>
      <c r="S46" s="161"/>
      <c r="T46" s="161"/>
      <c r="U46" s="161"/>
      <c r="V46" s="161"/>
      <c r="W46" s="166"/>
      <c r="X46" s="105"/>
      <c r="Y46" s="187"/>
      <c r="Z46" s="196"/>
      <c r="AA46" s="175"/>
    </row>
    <row r="47" spans="1:27" s="73" customFormat="1" ht="18" customHeight="1">
      <c r="A47" s="118"/>
      <c r="B47" s="132"/>
      <c r="C47" s="119"/>
      <c r="D47" s="120"/>
      <c r="E47" s="134"/>
      <c r="F47" s="134"/>
      <c r="G47" s="134"/>
      <c r="H47" s="120"/>
      <c r="I47" s="120"/>
      <c r="J47" s="120"/>
      <c r="K47" s="120"/>
      <c r="L47" s="120"/>
      <c r="M47" s="120"/>
      <c r="N47" s="158"/>
      <c r="O47" s="148"/>
      <c r="P47" s="148"/>
      <c r="Q47" s="148"/>
      <c r="R47" s="142"/>
      <c r="S47" s="157"/>
      <c r="T47" s="157"/>
      <c r="U47" s="157"/>
      <c r="V47" s="157"/>
      <c r="W47" s="165"/>
      <c r="X47" s="105"/>
      <c r="Y47" s="188"/>
      <c r="Z47" s="196"/>
      <c r="AA47" s="175"/>
    </row>
    <row r="48" spans="1:27" s="73" customFormat="1" ht="18" customHeight="1">
      <c r="A48" s="118"/>
      <c r="B48" s="132"/>
      <c r="C48" s="119"/>
      <c r="D48" s="134"/>
      <c r="E48" s="134"/>
      <c r="F48" s="120"/>
      <c r="G48" s="134"/>
      <c r="H48" s="134"/>
      <c r="I48" s="120"/>
      <c r="J48" s="134"/>
      <c r="K48" s="120"/>
      <c r="L48" s="120"/>
      <c r="M48" s="134"/>
      <c r="N48" s="106"/>
      <c r="O48" s="148"/>
      <c r="P48" s="148"/>
      <c r="Q48" s="148"/>
      <c r="R48" s="142"/>
      <c r="S48" s="157"/>
      <c r="T48" s="157"/>
      <c r="U48" s="157"/>
      <c r="V48" s="157"/>
      <c r="W48" s="165"/>
      <c r="X48" s="105"/>
      <c r="Y48" s="188"/>
      <c r="Z48" s="196"/>
      <c r="AA48" s="175"/>
    </row>
    <row r="49" spans="1:27" s="73" customFormat="1" ht="18" customHeight="1">
      <c r="A49" s="118"/>
      <c r="B49" s="132"/>
      <c r="C49" s="119"/>
      <c r="D49" s="120"/>
      <c r="E49" s="120"/>
      <c r="F49" s="120"/>
      <c r="G49" s="120"/>
      <c r="H49" s="134"/>
      <c r="I49" s="134"/>
      <c r="J49" s="134"/>
      <c r="K49" s="120"/>
      <c r="L49" s="120"/>
      <c r="M49" s="134"/>
      <c r="N49" s="157"/>
      <c r="O49" s="148"/>
      <c r="P49" s="148"/>
      <c r="Q49" s="148"/>
      <c r="R49" s="142"/>
      <c r="S49" s="157"/>
      <c r="T49" s="157"/>
      <c r="U49" s="157"/>
      <c r="V49" s="157"/>
      <c r="W49" s="165"/>
      <c r="X49" s="105"/>
      <c r="Y49" s="188"/>
      <c r="Z49" s="196"/>
      <c r="AA49" s="175"/>
    </row>
    <row r="50" spans="1:27" s="73" customFormat="1" ht="18" customHeight="1">
      <c r="A50" s="118"/>
      <c r="B50" s="132"/>
      <c r="C50" s="119"/>
      <c r="D50" s="134"/>
      <c r="E50" s="134"/>
      <c r="F50" s="120"/>
      <c r="G50" s="120"/>
      <c r="H50" s="120"/>
      <c r="I50" s="120"/>
      <c r="J50" s="134"/>
      <c r="K50" s="120"/>
      <c r="L50" s="120"/>
      <c r="M50" s="120"/>
      <c r="N50" s="157"/>
      <c r="O50" s="148"/>
      <c r="P50" s="148"/>
      <c r="Q50" s="148"/>
      <c r="R50" s="142"/>
      <c r="S50" s="157"/>
      <c r="T50" s="157"/>
      <c r="U50" s="157"/>
      <c r="V50" s="157"/>
      <c r="W50" s="165"/>
      <c r="X50" s="105"/>
      <c r="Y50" s="188"/>
      <c r="Z50" s="196"/>
      <c r="AA50" s="175"/>
    </row>
    <row r="51" spans="1:27" s="73" customFormat="1" ht="18" customHeight="1">
      <c r="A51" s="118"/>
      <c r="B51" s="132"/>
      <c r="C51" s="119"/>
      <c r="D51" s="134"/>
      <c r="E51" s="120"/>
      <c r="F51" s="120"/>
      <c r="G51" s="120"/>
      <c r="H51" s="120"/>
      <c r="I51" s="120"/>
      <c r="J51" s="134"/>
      <c r="K51" s="120"/>
      <c r="L51" s="120"/>
      <c r="M51" s="120"/>
      <c r="N51" s="157"/>
      <c r="O51" s="148"/>
      <c r="P51" s="148"/>
      <c r="Q51" s="148"/>
      <c r="R51" s="142"/>
      <c r="S51" s="157"/>
      <c r="T51" s="157"/>
      <c r="U51" s="157"/>
      <c r="V51" s="157"/>
      <c r="W51" s="165"/>
      <c r="X51" s="105"/>
      <c r="Y51" s="187"/>
      <c r="Z51" s="197"/>
      <c r="AA51" s="175"/>
    </row>
    <row r="52" spans="1:27" s="73" customFormat="1" ht="18" customHeight="1">
      <c r="A52" s="118"/>
      <c r="B52" s="132"/>
      <c r="C52" s="119"/>
      <c r="D52" s="134"/>
      <c r="E52" s="120"/>
      <c r="F52" s="120"/>
      <c r="G52" s="120"/>
      <c r="H52" s="120"/>
      <c r="I52" s="134"/>
      <c r="J52" s="134"/>
      <c r="K52" s="120"/>
      <c r="L52" s="120"/>
      <c r="M52" s="120"/>
      <c r="N52" s="157"/>
      <c r="O52" s="148"/>
      <c r="P52" s="148"/>
      <c r="Q52" s="148"/>
      <c r="R52" s="142"/>
      <c r="S52" s="157"/>
      <c r="T52" s="157"/>
      <c r="U52" s="157"/>
      <c r="V52" s="157"/>
      <c r="W52" s="165"/>
      <c r="X52" s="105"/>
      <c r="Y52" s="188"/>
      <c r="Z52" s="196"/>
      <c r="AA52" s="175"/>
    </row>
    <row r="53" spans="1:27" s="73" customFormat="1" ht="18" customHeight="1">
      <c r="A53" s="118"/>
      <c r="B53" s="132"/>
      <c r="C53" s="119"/>
      <c r="D53" s="134"/>
      <c r="E53" s="120"/>
      <c r="F53" s="120"/>
      <c r="G53" s="120"/>
      <c r="H53" s="120"/>
      <c r="I53" s="120"/>
      <c r="J53" s="120"/>
      <c r="K53" s="134"/>
      <c r="L53" s="134"/>
      <c r="M53" s="120"/>
      <c r="N53" s="81"/>
      <c r="O53" s="148"/>
      <c r="P53" s="210"/>
      <c r="Q53" s="210"/>
      <c r="R53" s="122"/>
      <c r="S53" s="100"/>
      <c r="T53" s="100"/>
      <c r="U53" s="100"/>
      <c r="V53" s="84"/>
      <c r="W53" s="84"/>
      <c r="X53" s="105"/>
      <c r="Y53" s="181"/>
      <c r="Z53" s="196"/>
      <c r="AA53" s="175"/>
    </row>
    <row r="54" spans="1:27" ht="15">
      <c r="A54" s="125"/>
      <c r="B54" s="99"/>
      <c r="C54" s="92"/>
      <c r="D54" s="92"/>
      <c r="E54" s="92"/>
      <c r="F54" s="92"/>
      <c r="G54" s="92"/>
      <c r="H54" s="92"/>
      <c r="I54" s="92"/>
      <c r="J54" s="92"/>
      <c r="K54" s="92"/>
      <c r="L54" s="92"/>
      <c r="M54" s="92"/>
      <c r="N54" s="121"/>
      <c r="O54" s="148"/>
      <c r="P54" s="210"/>
      <c r="Q54" s="210"/>
      <c r="S54" s="121"/>
      <c r="T54" s="121"/>
      <c r="U54" s="121"/>
      <c r="V54" s="121"/>
      <c r="W54" s="121"/>
      <c r="X54" s="122"/>
      <c r="Y54" s="189"/>
      <c r="AA54" s="150"/>
    </row>
    <row r="55" spans="1:27" ht="17.25">
      <c r="A55" s="126"/>
      <c r="B55" s="129"/>
      <c r="C55"/>
      <c r="D55"/>
      <c r="E55"/>
      <c r="F55"/>
      <c r="G55"/>
      <c r="H55"/>
      <c r="I55"/>
      <c r="J55"/>
      <c r="K55"/>
      <c r="L55"/>
      <c r="M55"/>
      <c r="AA55" s="175"/>
    </row>
    <row r="56" spans="1:27" ht="15">
      <c r="A56" s="127"/>
      <c r="B56" s="129"/>
      <c r="C56"/>
      <c r="D56"/>
      <c r="E56"/>
      <c r="F56"/>
      <c r="G56"/>
      <c r="H56"/>
      <c r="I56"/>
      <c r="J56"/>
      <c r="K56"/>
      <c r="L56"/>
      <c r="M56"/>
      <c r="AA56" s="150"/>
    </row>
    <row r="57" spans="1:27" ht="72">
      <c r="A57" s="128" t="s">
        <v>55</v>
      </c>
      <c r="B57" s="129"/>
      <c r="C57"/>
      <c r="D57"/>
      <c r="E57"/>
      <c r="F57"/>
      <c r="G57"/>
      <c r="H57"/>
      <c r="I57"/>
      <c r="J57"/>
      <c r="K57"/>
      <c r="L57"/>
      <c r="M57"/>
      <c r="AA57" s="175"/>
    </row>
    <row r="58" ht="15.75">
      <c r="AA58" s="175"/>
    </row>
    <row r="59" ht="15">
      <c r="AA59" s="150"/>
    </row>
    <row r="60" ht="15">
      <c r="AA60" s="150"/>
    </row>
    <row r="61" ht="15.75">
      <c r="AA61" s="175"/>
    </row>
    <row r="62" ht="15.75">
      <c r="AA62" s="175"/>
    </row>
    <row r="63" ht="15">
      <c r="AA63" s="150"/>
    </row>
    <row r="64" ht="15.75">
      <c r="AA64" s="175"/>
    </row>
    <row r="65" ht="15">
      <c r="AA65" s="150"/>
    </row>
    <row r="66" ht="12.75">
      <c r="AA66" s="152"/>
    </row>
    <row r="67" ht="15.75">
      <c r="AA67" s="175"/>
    </row>
    <row r="68" ht="15">
      <c r="AA68" s="150"/>
    </row>
    <row r="69" ht="15">
      <c r="AA69" s="150"/>
    </row>
    <row r="70" ht="15.75">
      <c r="AA70" s="175"/>
    </row>
    <row r="71" ht="15">
      <c r="AA71" s="150"/>
    </row>
    <row r="72" ht="12.75">
      <c r="AA72" s="152"/>
    </row>
    <row r="73" ht="15">
      <c r="AA73" s="150"/>
    </row>
    <row r="74" ht="15">
      <c r="AA74" s="150"/>
    </row>
    <row r="75" ht="15.75">
      <c r="AA75" s="175"/>
    </row>
    <row r="76" ht="12.75">
      <c r="AA76" s="152"/>
    </row>
    <row r="77" ht="15">
      <c r="AA77" s="150"/>
    </row>
    <row r="78" ht="12.75">
      <c r="AA78" s="152"/>
    </row>
    <row r="79" ht="12.75">
      <c r="AA79" s="152"/>
    </row>
    <row r="80" ht="15">
      <c r="AA80" s="150"/>
    </row>
    <row r="81" ht="15">
      <c r="AA81" s="150"/>
    </row>
    <row r="82" ht="15">
      <c r="AA82" s="150"/>
    </row>
    <row r="83" ht="15">
      <c r="AA83" s="150"/>
    </row>
    <row r="84" ht="15">
      <c r="AA84" s="150"/>
    </row>
    <row r="85" ht="15">
      <c r="AA85" s="150"/>
    </row>
    <row r="86" ht="15.75">
      <c r="AA86" s="175"/>
    </row>
    <row r="87" ht="15">
      <c r="AA87" s="150"/>
    </row>
    <row r="88" ht="15">
      <c r="AA88" s="150"/>
    </row>
    <row r="89" ht="15.75">
      <c r="AA89" s="175"/>
    </row>
    <row r="90" ht="12.75">
      <c r="AA90" s="152"/>
    </row>
    <row r="91" ht="15">
      <c r="AA91" s="150"/>
    </row>
    <row r="92" ht="12.75">
      <c r="AA92" s="152"/>
    </row>
    <row r="93" ht="15">
      <c r="AA93" s="150"/>
    </row>
    <row r="94" ht="15">
      <c r="AA94" s="150"/>
    </row>
    <row r="95" ht="15">
      <c r="AA95" s="150"/>
    </row>
    <row r="96" ht="15">
      <c r="AA96" s="150"/>
    </row>
    <row r="97" ht="15">
      <c r="AA97" s="150"/>
    </row>
    <row r="98" ht="15">
      <c r="AA98" s="150"/>
    </row>
    <row r="99" ht="15">
      <c r="AA99" s="150"/>
    </row>
    <row r="100" ht="15">
      <c r="AA100" s="150"/>
    </row>
    <row r="101" ht="15">
      <c r="AA101" s="150"/>
    </row>
    <row r="102" ht="15.75">
      <c r="AA102" s="175"/>
    </row>
    <row r="103" ht="12.75">
      <c r="AA103" s="152"/>
    </row>
    <row r="104" ht="15">
      <c r="AA104" s="150"/>
    </row>
    <row r="105" ht="15">
      <c r="AA105" s="150"/>
    </row>
    <row r="106" ht="15">
      <c r="AA106" s="150"/>
    </row>
    <row r="107" ht="15">
      <c r="AA107" s="150"/>
    </row>
    <row r="108" ht="15.75">
      <c r="AA108" s="175"/>
    </row>
    <row r="109" ht="12.75">
      <c r="AA109" s="152"/>
    </row>
    <row r="110" ht="15.75">
      <c r="AA110" s="175"/>
    </row>
    <row r="111" ht="15.75">
      <c r="AA111" s="175"/>
    </row>
    <row r="112" ht="15.75">
      <c r="AA112" s="175"/>
    </row>
    <row r="113" ht="15">
      <c r="AA113" s="150"/>
    </row>
    <row r="114" ht="15">
      <c r="AA114" s="150"/>
    </row>
    <row r="115" ht="15">
      <c r="AA115" s="150"/>
    </row>
    <row r="116" ht="15">
      <c r="AA116" s="150"/>
    </row>
    <row r="117" ht="15.75">
      <c r="AA117" s="175"/>
    </row>
    <row r="118" ht="15">
      <c r="AA118" s="150"/>
    </row>
    <row r="119" ht="15">
      <c r="AA119" s="150"/>
    </row>
    <row r="120" ht="15">
      <c r="AA120" s="150"/>
    </row>
    <row r="121" ht="15">
      <c r="AA121" s="150"/>
    </row>
    <row r="122" ht="15">
      <c r="AA122" s="150"/>
    </row>
    <row r="123" ht="12.75">
      <c r="AA123" s="152"/>
    </row>
    <row r="124" ht="15">
      <c r="AA124" s="150"/>
    </row>
    <row r="125" ht="15">
      <c r="AA125" s="150"/>
    </row>
    <row r="126" ht="15">
      <c r="AA126" s="150"/>
    </row>
    <row r="127" ht="15">
      <c r="AA127" s="150"/>
    </row>
    <row r="128" ht="15">
      <c r="AA128" s="150"/>
    </row>
    <row r="129" ht="15">
      <c r="AA129" s="150"/>
    </row>
    <row r="130" ht="15">
      <c r="AA130" s="150"/>
    </row>
    <row r="131" ht="15.75">
      <c r="AA131" s="175"/>
    </row>
    <row r="132" ht="15">
      <c r="AA132" s="150"/>
    </row>
    <row r="133" ht="15.75">
      <c r="AA133" s="175"/>
    </row>
    <row r="134" ht="12.75">
      <c r="AA134" s="152"/>
    </row>
    <row r="135" ht="12.75">
      <c r="AA135" s="152"/>
    </row>
    <row r="136" ht="15">
      <c r="AA136" s="150"/>
    </row>
    <row r="137" ht="15">
      <c r="AA137" s="150"/>
    </row>
    <row r="138" ht="15">
      <c r="AA138" s="150"/>
    </row>
    <row r="139" ht="15">
      <c r="AA139" s="150"/>
    </row>
  </sheetData>
  <sheetProtection formatCells="0" formatColumns="0" formatRows="0" insertColumns="0" deleteColumns="0"/>
  <mergeCells count="8">
    <mergeCell ref="A7:A9"/>
    <mergeCell ref="D4:F4"/>
    <mergeCell ref="B7:C8"/>
    <mergeCell ref="X2:Y2"/>
    <mergeCell ref="X3:Y3"/>
    <mergeCell ref="X4:Y4"/>
    <mergeCell ref="D8:K8"/>
    <mergeCell ref="M8:N8"/>
  </mergeCells>
  <printOptions horizontalCentered="1"/>
  <pageMargins left="0.25" right="0.25" top="0.5" bottom="0.75" header="0.25" footer="0.25"/>
  <pageSetup horizontalDpi="600" verticalDpi="600" orientation="landscape" paperSize="9" scale="78" r:id="rId2"/>
  <headerFooter scaleWithDoc="0">
    <oddHeader>&amp;RPage &amp;P of &amp;N</oddHeader>
    <oddFooter>&amp;L
_________________________
Resource Person / Instructor&amp;C
_________________________
Chairperson&amp;R
_________________________
Dean</oddFooter>
  </headerFooter>
  <rowBreaks count="1" manualBreakCount="1">
    <brk id="35" max="30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97"/>
  <sheetViews>
    <sheetView zoomScalePageLayoutView="0" workbookViewId="0" topLeftCell="A1">
      <selection activeCell="C11" sqref="C11"/>
    </sheetView>
  </sheetViews>
  <sheetFormatPr defaultColWidth="9.140625" defaultRowHeight="12.75"/>
  <cols>
    <col min="1" max="1" width="4.140625" style="3" customWidth="1"/>
    <col min="2" max="2" width="10.421875" style="133" customWidth="1"/>
    <col min="3" max="3" width="15.7109375" style="2" customWidth="1"/>
    <col min="4" max="4" width="3.57421875" style="90" customWidth="1"/>
    <col min="5" max="5" width="4.140625" style="90" customWidth="1"/>
    <col min="6" max="6" width="5.7109375" style="90" hidden="1" customWidth="1"/>
    <col min="7" max="7" width="3.28125" style="90" customWidth="1"/>
    <col min="8" max="8" width="2.7109375" style="90" customWidth="1"/>
    <col min="9" max="9" width="3.140625" style="90" customWidth="1"/>
    <col min="10" max="10" width="3.421875" style="90" customWidth="1"/>
    <col min="11" max="11" width="3.8515625" style="90" customWidth="1"/>
    <col min="12" max="12" width="4.140625" style="90" customWidth="1"/>
    <col min="13" max="13" width="4.421875" style="90" customWidth="1"/>
    <col min="14" max="14" width="4.140625" style="90" customWidth="1"/>
    <col min="15" max="15" width="4.28125" style="90" customWidth="1"/>
    <col min="16" max="16" width="4.140625" style="90" customWidth="1"/>
    <col min="17" max="17" width="4.421875" style="90" customWidth="1"/>
    <col min="18" max="18" width="6.00390625" style="149" customWidth="1"/>
    <col min="19" max="19" width="6.140625" style="101" customWidth="1"/>
    <col min="20" max="20" width="11.421875" style="90" hidden="1" customWidth="1"/>
    <col min="21" max="21" width="10.28125" style="90" hidden="1" customWidth="1"/>
    <col min="22" max="22" width="8.421875" style="90" hidden="1" customWidth="1"/>
    <col min="23" max="23" width="7.7109375" style="90" hidden="1" customWidth="1"/>
    <col min="24" max="24" width="5.421875" style="90" hidden="1" customWidth="1"/>
    <col min="25" max="25" width="7.00390625" style="101" customWidth="1"/>
    <col min="26" max="26" width="6.8515625" style="113" customWidth="1"/>
    <col min="27" max="27" width="7.140625" style="116" customWidth="1"/>
    <col min="28" max="28" width="5.140625" style="1" bestFit="1" customWidth="1"/>
    <col min="29" max="16384" width="9.140625" style="1" customWidth="1"/>
  </cols>
  <sheetData>
    <row r="1" spans="1:28" ht="28.5" customHeight="1">
      <c r="A1" s="46"/>
      <c r="B1" s="130"/>
      <c r="C1" s="47" t="s">
        <v>18</v>
      </c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143"/>
      <c r="S1" s="135"/>
      <c r="T1" s="86"/>
      <c r="U1" s="86"/>
      <c r="V1" s="86"/>
      <c r="W1" s="86"/>
      <c r="X1" s="86"/>
      <c r="Y1" s="85" t="s">
        <v>17</v>
      </c>
      <c r="Z1" s="111"/>
      <c r="AA1" s="114" t="s">
        <v>45</v>
      </c>
      <c r="AB1" s="47"/>
    </row>
    <row r="2" spans="1:28" ht="21.75" customHeight="1">
      <c r="A2" s="46"/>
      <c r="B2" s="130"/>
      <c r="C2" s="48" t="s">
        <v>16</v>
      </c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143"/>
      <c r="S2" s="136"/>
      <c r="T2" s="89"/>
      <c r="U2" s="89"/>
      <c r="V2" s="89"/>
      <c r="W2" s="89"/>
      <c r="X2" s="89"/>
      <c r="Y2" s="226" t="s">
        <v>15</v>
      </c>
      <c r="Z2" s="226"/>
      <c r="AA2" s="114" t="s">
        <v>47</v>
      </c>
      <c r="AB2" s="47"/>
    </row>
    <row r="3" spans="1:28" ht="18" customHeight="1">
      <c r="A3" s="46"/>
      <c r="B3" s="131"/>
      <c r="C3" s="51" t="s">
        <v>14</v>
      </c>
      <c r="D3" s="89"/>
      <c r="E3" s="89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144"/>
      <c r="S3" s="137"/>
      <c r="T3" s="94"/>
      <c r="U3" s="54"/>
      <c r="V3" s="95"/>
      <c r="W3" s="95"/>
      <c r="X3" s="95"/>
      <c r="Y3" s="226" t="s">
        <v>13</v>
      </c>
      <c r="Z3" s="226"/>
      <c r="AA3" s="115" t="s">
        <v>54</v>
      </c>
      <c r="AB3" s="4"/>
    </row>
    <row r="4" spans="1:28" s="7" customFormat="1" ht="22.5" customHeight="1">
      <c r="A4" s="55"/>
      <c r="B4" s="50" t="s">
        <v>12</v>
      </c>
      <c r="C4" s="53" t="s">
        <v>52</v>
      </c>
      <c r="D4" s="226" t="s">
        <v>11</v>
      </c>
      <c r="E4" s="226"/>
      <c r="F4" s="226"/>
      <c r="G4" s="96" t="s">
        <v>53</v>
      </c>
      <c r="H4" s="96"/>
      <c r="I4" s="96"/>
      <c r="J4" s="96"/>
      <c r="K4" s="96"/>
      <c r="L4" s="96"/>
      <c r="M4" s="96"/>
      <c r="N4" s="96"/>
      <c r="O4" s="96"/>
      <c r="P4" s="96"/>
      <c r="Q4" s="96"/>
      <c r="R4" s="145"/>
      <c r="S4" s="138"/>
      <c r="T4" s="88"/>
      <c r="U4" s="88"/>
      <c r="V4" s="88"/>
      <c r="W4" s="88"/>
      <c r="X4" s="88"/>
      <c r="Y4" s="226" t="s">
        <v>10</v>
      </c>
      <c r="Z4" s="226"/>
      <c r="AA4" s="114" t="s">
        <v>19</v>
      </c>
      <c r="AB4" s="52"/>
    </row>
    <row r="5" spans="1:28" s="7" customFormat="1" ht="22.5" customHeight="1">
      <c r="A5" s="55"/>
      <c r="B5" s="89"/>
      <c r="C5" s="50" t="s">
        <v>37</v>
      </c>
      <c r="D5" s="49" t="s">
        <v>44</v>
      </c>
      <c r="E5" s="49"/>
      <c r="F5" s="49"/>
      <c r="G5" s="96" t="s">
        <v>50</v>
      </c>
      <c r="H5" s="96"/>
      <c r="I5" s="96"/>
      <c r="J5" s="96"/>
      <c r="K5" s="96"/>
      <c r="L5" s="96"/>
      <c r="M5" s="96"/>
      <c r="N5" s="96"/>
      <c r="O5" s="96"/>
      <c r="P5" s="96"/>
      <c r="Q5" s="96"/>
      <c r="R5" s="145"/>
      <c r="S5" s="138"/>
      <c r="T5" s="88"/>
      <c r="U5" s="88"/>
      <c r="V5" s="88"/>
      <c r="W5" s="88"/>
      <c r="X5" s="88"/>
      <c r="Y5" s="85"/>
      <c r="Z5" s="110"/>
      <c r="AA5" s="114"/>
      <c r="AB5" s="52"/>
    </row>
    <row r="6" spans="1:28" s="7" customFormat="1" ht="15" customHeight="1">
      <c r="A6" s="55"/>
      <c r="B6" s="89"/>
      <c r="C6" s="56"/>
      <c r="D6" s="57"/>
      <c r="E6" s="49"/>
      <c r="F6" s="49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145"/>
      <c r="S6" s="138"/>
      <c r="T6" s="88"/>
      <c r="U6" s="88"/>
      <c r="V6" s="88"/>
      <c r="W6" s="88"/>
      <c r="X6" s="88"/>
      <c r="Y6" s="85"/>
      <c r="Z6" s="110"/>
      <c r="AA6" s="114"/>
      <c r="AB6" s="52"/>
    </row>
    <row r="7" spans="1:28" ht="19.5" customHeight="1">
      <c r="A7" s="223" t="s">
        <v>46</v>
      </c>
      <c r="B7" s="227" t="s">
        <v>7</v>
      </c>
      <c r="C7" s="227"/>
      <c r="D7" s="41" t="s">
        <v>9</v>
      </c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146"/>
      <c r="S7" s="97"/>
      <c r="T7" s="41"/>
      <c r="U7" s="41"/>
      <c r="V7" s="41"/>
      <c r="W7" s="41"/>
      <c r="X7" s="41"/>
      <c r="Y7" s="97"/>
      <c r="Z7" s="112"/>
      <c r="AA7" s="75" t="s">
        <v>8</v>
      </c>
      <c r="AB7" s="42"/>
    </row>
    <row r="8" spans="1:28" s="6" customFormat="1" ht="33.75" customHeight="1">
      <c r="A8" s="224"/>
      <c r="B8" s="227"/>
      <c r="C8" s="227"/>
      <c r="D8" s="228" t="s">
        <v>6</v>
      </c>
      <c r="E8" s="229"/>
      <c r="F8" s="229"/>
      <c r="G8" s="229"/>
      <c r="H8" s="229"/>
      <c r="I8" s="229"/>
      <c r="J8" s="229"/>
      <c r="K8" s="229"/>
      <c r="L8" s="140"/>
      <c r="M8" s="228" t="s">
        <v>51</v>
      </c>
      <c r="N8" s="231"/>
      <c r="O8" s="231"/>
      <c r="P8" s="231"/>
      <c r="Q8" s="230"/>
      <c r="R8" s="147"/>
      <c r="S8" s="82" t="s">
        <v>5</v>
      </c>
      <c r="T8" s="76" t="s">
        <v>5</v>
      </c>
      <c r="U8" s="76" t="s">
        <v>48</v>
      </c>
      <c r="V8" s="76" t="s">
        <v>48</v>
      </c>
      <c r="W8" s="76" t="s">
        <v>49</v>
      </c>
      <c r="X8" s="76" t="s">
        <v>49</v>
      </c>
      <c r="Y8" s="82" t="s">
        <v>4</v>
      </c>
      <c r="Z8" s="108" t="s">
        <v>3</v>
      </c>
      <c r="AA8" s="77" t="s">
        <v>2</v>
      </c>
      <c r="AB8" s="103" t="s">
        <v>34</v>
      </c>
    </row>
    <row r="9" spans="1:27" ht="19.5" customHeight="1">
      <c r="A9" s="225"/>
      <c r="B9" s="5" t="s">
        <v>1</v>
      </c>
      <c r="C9" s="5" t="s">
        <v>0</v>
      </c>
      <c r="D9" s="139">
        <v>10</v>
      </c>
      <c r="E9" s="139">
        <v>10</v>
      </c>
      <c r="F9" s="139">
        <v>10</v>
      </c>
      <c r="G9" s="139">
        <v>10</v>
      </c>
      <c r="H9" s="139">
        <v>10</v>
      </c>
      <c r="I9" s="139">
        <v>10</v>
      </c>
      <c r="J9" s="139" t="s">
        <v>58</v>
      </c>
      <c r="K9" s="139" t="s">
        <v>57</v>
      </c>
      <c r="L9" s="141" t="s">
        <v>59</v>
      </c>
      <c r="M9" s="79">
        <v>10</v>
      </c>
      <c r="N9" s="79">
        <v>10</v>
      </c>
      <c r="O9" s="102">
        <v>10</v>
      </c>
      <c r="P9" s="102">
        <v>10</v>
      </c>
      <c r="Q9" s="139">
        <v>10</v>
      </c>
      <c r="R9" s="104" t="s">
        <v>60</v>
      </c>
      <c r="S9" s="78">
        <v>25</v>
      </c>
      <c r="T9" s="78">
        <v>50</v>
      </c>
      <c r="U9" s="78">
        <v>85</v>
      </c>
      <c r="V9" s="78">
        <v>50</v>
      </c>
      <c r="W9" s="83">
        <v>50</v>
      </c>
      <c r="X9" s="83">
        <v>50</v>
      </c>
      <c r="Y9" s="80">
        <v>50</v>
      </c>
      <c r="Z9" s="80">
        <v>50</v>
      </c>
      <c r="AA9" s="90">
        <v>100</v>
      </c>
    </row>
    <row r="10" spans="1:29" ht="18" customHeight="1">
      <c r="A10" s="118">
        <v>1</v>
      </c>
      <c r="B10" s="132">
        <v>81220216</v>
      </c>
      <c r="C10" s="119" t="s">
        <v>56</v>
      </c>
      <c r="D10" s="134">
        <v>3.5</v>
      </c>
      <c r="E10" s="120">
        <v>2.5</v>
      </c>
      <c r="F10" s="120"/>
      <c r="G10" s="120">
        <v>1</v>
      </c>
      <c r="H10" s="120">
        <v>0</v>
      </c>
      <c r="I10" s="120">
        <v>0</v>
      </c>
      <c r="J10" s="134">
        <v>0</v>
      </c>
      <c r="K10" s="120">
        <v>0</v>
      </c>
      <c r="L10" s="134">
        <v>0</v>
      </c>
      <c r="M10" s="134">
        <v>0</v>
      </c>
      <c r="N10" s="134">
        <v>0</v>
      </c>
      <c r="O10" s="120">
        <v>10</v>
      </c>
      <c r="P10" s="120">
        <v>7</v>
      </c>
      <c r="Q10" s="81">
        <v>4</v>
      </c>
      <c r="R10" s="148">
        <f>((LARGE(D10:Q10,1)+LARGE(D10:Q10,2)+LARGE(D10:Q10,3)+LARGE(D10:Q10,4)+LARGE(D10:Q10,5)+LARGE(D10:Q10,6)+LARGE(D10:Q10,7)+LARGE(D10:Q10,8)+LARGE(D10:Q10,9))*25/90)</f>
        <v>7.777777777777778</v>
      </c>
      <c r="S10" s="142">
        <v>3.125</v>
      </c>
      <c r="T10" s="100"/>
      <c r="U10" s="100"/>
      <c r="V10" s="100"/>
      <c r="W10" s="84"/>
      <c r="X10" s="84"/>
      <c r="Y10" s="105">
        <f>R10+S10</f>
        <v>10.902777777777779</v>
      </c>
      <c r="Z10" s="109">
        <v>6</v>
      </c>
      <c r="AA10" s="117">
        <f>Y10+Z10</f>
        <v>16.90277777777778</v>
      </c>
      <c r="AB10" s="151" t="s">
        <v>30</v>
      </c>
      <c r="AC10" s="73"/>
    </row>
    <row r="11" spans="1:29" ht="18" customHeight="1">
      <c r="A11" s="118">
        <v>2</v>
      </c>
      <c r="B11" s="132">
        <v>81220219</v>
      </c>
      <c r="C11" s="119" t="s">
        <v>61</v>
      </c>
      <c r="D11" s="120">
        <v>1</v>
      </c>
      <c r="E11" s="120">
        <v>0.5</v>
      </c>
      <c r="F11" s="120"/>
      <c r="G11" s="134">
        <v>0</v>
      </c>
      <c r="H11" s="134">
        <v>0</v>
      </c>
      <c r="I11" s="120">
        <v>0</v>
      </c>
      <c r="J11" s="134">
        <v>0</v>
      </c>
      <c r="K11" s="120">
        <v>1.5</v>
      </c>
      <c r="L11" s="120">
        <v>3</v>
      </c>
      <c r="M11" s="120">
        <v>2.5</v>
      </c>
      <c r="N11" s="120">
        <v>3.25</v>
      </c>
      <c r="O11" s="120">
        <v>7.5</v>
      </c>
      <c r="P11" s="120">
        <v>7.5</v>
      </c>
      <c r="Q11" s="81">
        <v>5</v>
      </c>
      <c r="R11" s="148">
        <f>((LARGE(D11:Q11,1)+LARGE(D11:Q11,2)+LARGE(D11:Q11,3)+LARGE(D11:Q11,4)+LARGE(D11:Q11,5)+LARGE(D11:Q11,6)+LARGE(D11:Q11,7)+LARGE(D11:Q11,8)+LARGE(D11:Q11,9))*25/90)</f>
        <v>8.819444444444445</v>
      </c>
      <c r="S11" s="142">
        <v>1.875</v>
      </c>
      <c r="T11" s="100"/>
      <c r="U11" s="100"/>
      <c r="V11" s="100"/>
      <c r="W11" s="84"/>
      <c r="X11" s="84"/>
      <c r="Y11" s="105">
        <f>R11+S11</f>
        <v>10.694444444444445</v>
      </c>
      <c r="Z11" s="109">
        <v>6.5</v>
      </c>
      <c r="AA11" s="117">
        <f>Y11+Z11</f>
        <v>17.194444444444443</v>
      </c>
      <c r="AB11" s="151" t="s">
        <v>30</v>
      </c>
      <c r="AC11" s="73"/>
    </row>
    <row r="12" spans="1:28" ht="18" customHeight="1">
      <c r="A12" s="125"/>
      <c r="B12" s="99"/>
      <c r="C12" s="92"/>
      <c r="D12" s="92"/>
      <c r="E12" s="92"/>
      <c r="F12" s="92"/>
      <c r="G12" s="92"/>
      <c r="H12" s="92"/>
      <c r="I12" s="92"/>
      <c r="J12" s="92"/>
      <c r="K12" s="92"/>
      <c r="L12" s="92"/>
      <c r="M12" s="92"/>
      <c r="N12" s="92"/>
      <c r="O12" s="92"/>
      <c r="P12" s="93"/>
      <c r="Q12" s="121"/>
      <c r="R12" s="148">
        <f>AVERAGE(R10:R11)</f>
        <v>8.29861111111111</v>
      </c>
      <c r="S12" s="122">
        <f>AVERAGE(S10:S11)</f>
        <v>2.5</v>
      </c>
      <c r="T12" s="121"/>
      <c r="U12" s="121"/>
      <c r="V12" s="121"/>
      <c r="W12" s="121"/>
      <c r="X12" s="121"/>
      <c r="Y12" s="122">
        <f>AVERAGE(Y10:Y11)</f>
        <v>10.79861111111111</v>
      </c>
      <c r="Z12" s="123"/>
      <c r="AB12" s="150"/>
    </row>
    <row r="13" spans="1:28" ht="18" customHeight="1">
      <c r="A13" s="126"/>
      <c r="B13" s="129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AB13" s="151"/>
    </row>
    <row r="14" spans="1:28" ht="18" customHeight="1">
      <c r="A14" s="127"/>
      <c r="B14" s="129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AB14" s="150"/>
    </row>
    <row r="15" spans="1:28" ht="18" customHeight="1">
      <c r="A15" s="128"/>
      <c r="B15" s="129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AB15" s="151"/>
    </row>
    <row r="16" ht="18" customHeight="1">
      <c r="AB16" s="151"/>
    </row>
    <row r="17" ht="18" customHeight="1">
      <c r="AB17" s="150"/>
    </row>
    <row r="18" ht="18" customHeight="1">
      <c r="AB18" s="150"/>
    </row>
    <row r="19" ht="18" customHeight="1">
      <c r="AB19" s="151"/>
    </row>
    <row r="20" ht="18" customHeight="1">
      <c r="AB20" s="151"/>
    </row>
    <row r="21" ht="18" customHeight="1">
      <c r="AB21" s="150"/>
    </row>
    <row r="22" ht="18" customHeight="1">
      <c r="AB22" s="151"/>
    </row>
    <row r="23" spans="1:29" s="74" customFormat="1" ht="18" customHeight="1">
      <c r="A23" s="3"/>
      <c r="B23" s="133"/>
      <c r="C23" s="2"/>
      <c r="D23" s="90"/>
      <c r="E23" s="90"/>
      <c r="F23" s="90"/>
      <c r="G23" s="90"/>
      <c r="H23" s="90"/>
      <c r="I23" s="90"/>
      <c r="J23" s="90"/>
      <c r="K23" s="90"/>
      <c r="L23" s="90"/>
      <c r="M23" s="90"/>
      <c r="N23" s="90"/>
      <c r="O23" s="90"/>
      <c r="P23" s="90"/>
      <c r="Q23" s="90"/>
      <c r="R23" s="149"/>
      <c r="S23" s="101"/>
      <c r="T23" s="90"/>
      <c r="U23" s="90"/>
      <c r="V23" s="90"/>
      <c r="W23" s="90"/>
      <c r="X23" s="90"/>
      <c r="Y23" s="101"/>
      <c r="Z23" s="113"/>
      <c r="AA23" s="116"/>
      <c r="AB23" s="150"/>
      <c r="AC23" s="1"/>
    </row>
    <row r="24" ht="18" customHeight="1">
      <c r="AB24"/>
    </row>
    <row r="25" ht="18" customHeight="1">
      <c r="AB25" s="151"/>
    </row>
    <row r="26" ht="18" customHeight="1">
      <c r="AB26" s="150"/>
    </row>
    <row r="27" ht="18" customHeight="1">
      <c r="AB27" s="150"/>
    </row>
    <row r="28" spans="1:29" s="74" customFormat="1" ht="18" customHeight="1">
      <c r="A28" s="3"/>
      <c r="B28" s="133"/>
      <c r="C28" s="2"/>
      <c r="D28" s="90"/>
      <c r="E28" s="90"/>
      <c r="F28" s="90"/>
      <c r="G28" s="90"/>
      <c r="H28" s="90"/>
      <c r="I28" s="90"/>
      <c r="J28" s="90"/>
      <c r="K28" s="90"/>
      <c r="L28" s="90"/>
      <c r="M28" s="90"/>
      <c r="N28" s="90"/>
      <c r="O28" s="90"/>
      <c r="P28" s="90"/>
      <c r="Q28" s="90"/>
      <c r="R28" s="149"/>
      <c r="S28" s="101"/>
      <c r="T28" s="90"/>
      <c r="U28" s="90"/>
      <c r="V28" s="90"/>
      <c r="W28" s="90"/>
      <c r="X28" s="90"/>
      <c r="Y28" s="101"/>
      <c r="Z28" s="113"/>
      <c r="AA28" s="116"/>
      <c r="AB28" s="151"/>
      <c r="AC28" s="1"/>
    </row>
    <row r="29" ht="18" customHeight="1">
      <c r="AB29" s="150"/>
    </row>
    <row r="30" ht="18" customHeight="1">
      <c r="AB30"/>
    </row>
    <row r="31" ht="18" customHeight="1">
      <c r="AB31" s="150"/>
    </row>
    <row r="32" ht="18" customHeight="1">
      <c r="AB32" s="150"/>
    </row>
    <row r="33" ht="18" customHeight="1">
      <c r="AB33" s="151"/>
    </row>
    <row r="34" ht="18" customHeight="1">
      <c r="AB34"/>
    </row>
    <row r="35" spans="1:29" s="74" customFormat="1" ht="18" customHeight="1">
      <c r="A35" s="3"/>
      <c r="B35" s="133"/>
      <c r="C35" s="2"/>
      <c r="D35" s="90"/>
      <c r="E35" s="90"/>
      <c r="F35" s="90"/>
      <c r="G35" s="90"/>
      <c r="H35" s="90"/>
      <c r="I35" s="90"/>
      <c r="J35" s="90"/>
      <c r="K35" s="90"/>
      <c r="L35" s="90"/>
      <c r="M35" s="90"/>
      <c r="N35" s="90"/>
      <c r="O35" s="90"/>
      <c r="P35" s="90"/>
      <c r="Q35" s="90"/>
      <c r="R35" s="149"/>
      <c r="S35" s="101"/>
      <c r="T35" s="90"/>
      <c r="U35" s="90"/>
      <c r="V35" s="90"/>
      <c r="W35" s="90"/>
      <c r="X35" s="90"/>
      <c r="Y35" s="101"/>
      <c r="Z35" s="113"/>
      <c r="AA35" s="116"/>
      <c r="AB35" s="150"/>
      <c r="AC35" s="1"/>
    </row>
    <row r="36" ht="18" customHeight="1">
      <c r="AB36"/>
    </row>
    <row r="37" spans="1:29" s="73" customFormat="1" ht="18" customHeight="1">
      <c r="A37" s="3"/>
      <c r="B37" s="133"/>
      <c r="C37" s="2"/>
      <c r="D37" s="90"/>
      <c r="E37" s="90"/>
      <c r="F37" s="90"/>
      <c r="G37" s="90"/>
      <c r="H37" s="90"/>
      <c r="I37" s="90"/>
      <c r="J37" s="90"/>
      <c r="K37" s="90"/>
      <c r="L37" s="90"/>
      <c r="M37" s="90"/>
      <c r="N37" s="90"/>
      <c r="O37" s="90"/>
      <c r="P37" s="90"/>
      <c r="Q37" s="90"/>
      <c r="R37" s="149"/>
      <c r="S37" s="101"/>
      <c r="T37" s="90"/>
      <c r="U37" s="90"/>
      <c r="V37" s="90"/>
      <c r="W37" s="90"/>
      <c r="X37" s="90"/>
      <c r="Y37" s="101"/>
      <c r="Z37" s="113"/>
      <c r="AA37" s="116"/>
      <c r="AB37"/>
      <c r="AC37" s="1"/>
    </row>
    <row r="38" spans="1:29" s="73" customFormat="1" ht="18" customHeight="1">
      <c r="A38" s="3"/>
      <c r="B38" s="133"/>
      <c r="C38" s="2"/>
      <c r="D38" s="90"/>
      <c r="E38" s="90"/>
      <c r="F38" s="90"/>
      <c r="G38" s="90"/>
      <c r="H38" s="90"/>
      <c r="I38" s="90"/>
      <c r="J38" s="90"/>
      <c r="K38" s="90"/>
      <c r="L38" s="90"/>
      <c r="M38" s="90"/>
      <c r="N38" s="90"/>
      <c r="O38" s="90"/>
      <c r="P38" s="90"/>
      <c r="Q38" s="90"/>
      <c r="R38" s="149"/>
      <c r="S38" s="101"/>
      <c r="T38" s="90"/>
      <c r="U38" s="90"/>
      <c r="V38" s="90"/>
      <c r="W38" s="90"/>
      <c r="X38" s="90"/>
      <c r="Y38" s="101"/>
      <c r="Z38" s="113"/>
      <c r="AA38" s="116"/>
      <c r="AB38" s="150"/>
      <c r="AC38" s="1"/>
    </row>
    <row r="39" spans="1:29" s="73" customFormat="1" ht="18" customHeight="1">
      <c r="A39" s="3"/>
      <c r="B39" s="133"/>
      <c r="C39" s="2"/>
      <c r="D39" s="90"/>
      <c r="E39" s="90"/>
      <c r="F39" s="90"/>
      <c r="G39" s="90"/>
      <c r="H39" s="90"/>
      <c r="I39" s="90"/>
      <c r="J39" s="90"/>
      <c r="K39" s="90"/>
      <c r="L39" s="90"/>
      <c r="M39" s="90"/>
      <c r="N39" s="90"/>
      <c r="O39" s="90"/>
      <c r="P39" s="90"/>
      <c r="Q39" s="90"/>
      <c r="R39" s="149"/>
      <c r="S39" s="101"/>
      <c r="T39" s="90"/>
      <c r="U39" s="90"/>
      <c r="V39" s="90"/>
      <c r="W39" s="90"/>
      <c r="X39" s="90"/>
      <c r="Y39" s="101"/>
      <c r="Z39" s="113"/>
      <c r="AA39" s="116"/>
      <c r="AB39" s="150"/>
      <c r="AC39" s="1"/>
    </row>
    <row r="40" spans="1:29" s="73" customFormat="1" ht="18" customHeight="1">
      <c r="A40" s="3"/>
      <c r="B40" s="133"/>
      <c r="C40" s="2"/>
      <c r="D40" s="90"/>
      <c r="E40" s="90"/>
      <c r="F40" s="90"/>
      <c r="G40" s="90"/>
      <c r="H40" s="90"/>
      <c r="I40" s="90"/>
      <c r="J40" s="90"/>
      <c r="K40" s="90"/>
      <c r="L40" s="90"/>
      <c r="M40" s="90"/>
      <c r="N40" s="90"/>
      <c r="O40" s="90"/>
      <c r="P40" s="90"/>
      <c r="Q40" s="90"/>
      <c r="R40" s="149"/>
      <c r="S40" s="101"/>
      <c r="T40" s="90"/>
      <c r="U40" s="90"/>
      <c r="V40" s="90"/>
      <c r="W40" s="90"/>
      <c r="X40" s="90"/>
      <c r="Y40" s="101"/>
      <c r="Z40" s="113"/>
      <c r="AA40" s="116"/>
      <c r="AB40" s="150"/>
      <c r="AC40" s="1"/>
    </row>
    <row r="41" spans="1:29" s="73" customFormat="1" ht="18" customHeight="1">
      <c r="A41" s="3"/>
      <c r="B41" s="133"/>
      <c r="C41" s="2"/>
      <c r="D41" s="90"/>
      <c r="E41" s="90"/>
      <c r="F41" s="90"/>
      <c r="G41" s="90"/>
      <c r="H41" s="90"/>
      <c r="I41" s="90"/>
      <c r="J41" s="90"/>
      <c r="K41" s="90"/>
      <c r="L41" s="90"/>
      <c r="M41" s="90"/>
      <c r="N41" s="90"/>
      <c r="O41" s="90"/>
      <c r="P41" s="90"/>
      <c r="Q41" s="90"/>
      <c r="R41" s="149"/>
      <c r="S41" s="101"/>
      <c r="T41" s="90"/>
      <c r="U41" s="90"/>
      <c r="V41" s="90"/>
      <c r="W41" s="90"/>
      <c r="X41" s="90"/>
      <c r="Y41" s="101"/>
      <c r="Z41" s="113"/>
      <c r="AA41" s="116"/>
      <c r="AB41" s="150"/>
      <c r="AC41" s="1"/>
    </row>
    <row r="42" spans="1:29" s="73" customFormat="1" ht="18" customHeight="1">
      <c r="A42" s="3"/>
      <c r="B42" s="133"/>
      <c r="C42" s="2"/>
      <c r="D42" s="90"/>
      <c r="E42" s="90"/>
      <c r="F42" s="90"/>
      <c r="G42" s="90"/>
      <c r="H42" s="90"/>
      <c r="I42" s="90"/>
      <c r="J42" s="90"/>
      <c r="K42" s="90"/>
      <c r="L42" s="90"/>
      <c r="M42" s="90"/>
      <c r="N42" s="90"/>
      <c r="O42" s="90"/>
      <c r="P42" s="90"/>
      <c r="Q42" s="90"/>
      <c r="R42" s="149"/>
      <c r="S42" s="101"/>
      <c r="T42" s="90"/>
      <c r="U42" s="90"/>
      <c r="V42" s="90"/>
      <c r="W42" s="90"/>
      <c r="X42" s="90"/>
      <c r="Y42" s="101"/>
      <c r="Z42" s="113"/>
      <c r="AA42" s="116"/>
      <c r="AB42" s="150"/>
      <c r="AC42" s="1"/>
    </row>
    <row r="43" spans="1:29" s="73" customFormat="1" ht="18" customHeight="1">
      <c r="A43" s="3"/>
      <c r="B43" s="133"/>
      <c r="C43" s="2"/>
      <c r="D43" s="90"/>
      <c r="E43" s="90"/>
      <c r="F43" s="90"/>
      <c r="G43" s="90"/>
      <c r="H43" s="90"/>
      <c r="I43" s="90"/>
      <c r="J43" s="90"/>
      <c r="K43" s="90"/>
      <c r="L43" s="90"/>
      <c r="M43" s="90"/>
      <c r="N43" s="90"/>
      <c r="O43" s="90"/>
      <c r="P43" s="90"/>
      <c r="Q43" s="90"/>
      <c r="R43" s="149"/>
      <c r="S43" s="101"/>
      <c r="T43" s="90"/>
      <c r="U43" s="90"/>
      <c r="V43" s="90"/>
      <c r="W43" s="90"/>
      <c r="X43" s="90"/>
      <c r="Y43" s="101"/>
      <c r="Z43" s="113"/>
      <c r="AA43" s="116"/>
      <c r="AB43" s="150"/>
      <c r="AC43" s="1"/>
    </row>
    <row r="44" spans="1:29" s="73" customFormat="1" ht="18" customHeight="1">
      <c r="A44" s="3"/>
      <c r="B44" s="133"/>
      <c r="C44" s="2"/>
      <c r="D44" s="90"/>
      <c r="E44" s="90"/>
      <c r="F44" s="90"/>
      <c r="G44" s="90"/>
      <c r="H44" s="90"/>
      <c r="I44" s="90"/>
      <c r="J44" s="90"/>
      <c r="K44" s="90"/>
      <c r="L44" s="90"/>
      <c r="M44" s="90"/>
      <c r="N44" s="90"/>
      <c r="O44" s="90"/>
      <c r="P44" s="90"/>
      <c r="Q44" s="90"/>
      <c r="R44" s="149"/>
      <c r="S44" s="101"/>
      <c r="T44" s="90"/>
      <c r="U44" s="90"/>
      <c r="V44" s="90"/>
      <c r="W44" s="90"/>
      <c r="X44" s="90"/>
      <c r="Y44" s="101"/>
      <c r="Z44" s="113"/>
      <c r="AA44" s="116"/>
      <c r="AB44" s="151"/>
      <c r="AC44" s="1"/>
    </row>
    <row r="45" spans="1:29" s="73" customFormat="1" ht="18" customHeight="1">
      <c r="A45" s="3"/>
      <c r="B45" s="133"/>
      <c r="C45" s="2"/>
      <c r="D45" s="90"/>
      <c r="E45" s="90"/>
      <c r="F45" s="90"/>
      <c r="G45" s="90"/>
      <c r="H45" s="90"/>
      <c r="I45" s="90"/>
      <c r="J45" s="90"/>
      <c r="K45" s="90"/>
      <c r="L45" s="90"/>
      <c r="M45" s="90"/>
      <c r="N45" s="90"/>
      <c r="O45" s="90"/>
      <c r="P45" s="90"/>
      <c r="Q45" s="90"/>
      <c r="R45" s="149"/>
      <c r="S45" s="101"/>
      <c r="T45" s="90"/>
      <c r="U45" s="90"/>
      <c r="V45" s="90"/>
      <c r="W45" s="90"/>
      <c r="X45" s="90"/>
      <c r="Y45" s="101"/>
      <c r="Z45" s="113"/>
      <c r="AA45" s="116"/>
      <c r="AB45" s="150"/>
      <c r="AC45" s="1"/>
    </row>
    <row r="46" spans="1:29" s="73" customFormat="1" ht="18" customHeight="1">
      <c r="A46" s="3"/>
      <c r="B46" s="133"/>
      <c r="C46" s="2"/>
      <c r="D46" s="90"/>
      <c r="E46" s="90"/>
      <c r="F46" s="90"/>
      <c r="G46" s="90"/>
      <c r="H46" s="90"/>
      <c r="I46" s="90"/>
      <c r="J46" s="90"/>
      <c r="K46" s="90"/>
      <c r="L46" s="90"/>
      <c r="M46" s="90"/>
      <c r="N46" s="90"/>
      <c r="O46" s="90"/>
      <c r="P46" s="90"/>
      <c r="Q46" s="90"/>
      <c r="R46" s="149"/>
      <c r="S46" s="101"/>
      <c r="T46" s="90"/>
      <c r="U46" s="90"/>
      <c r="V46" s="90"/>
      <c r="W46" s="90"/>
      <c r="X46" s="90"/>
      <c r="Y46" s="101"/>
      <c r="Z46" s="113"/>
      <c r="AA46" s="116"/>
      <c r="AB46" s="150"/>
      <c r="AC46" s="1"/>
    </row>
    <row r="47" spans="1:29" s="73" customFormat="1" ht="18" customHeight="1">
      <c r="A47" s="3"/>
      <c r="B47" s="133"/>
      <c r="C47" s="2"/>
      <c r="D47" s="90"/>
      <c r="E47" s="90"/>
      <c r="F47" s="90"/>
      <c r="G47" s="90"/>
      <c r="H47" s="90"/>
      <c r="I47" s="90"/>
      <c r="J47" s="90"/>
      <c r="K47" s="90"/>
      <c r="L47" s="90"/>
      <c r="M47" s="90"/>
      <c r="N47" s="90"/>
      <c r="O47" s="90"/>
      <c r="P47" s="90"/>
      <c r="Q47" s="90"/>
      <c r="R47" s="149"/>
      <c r="S47" s="101"/>
      <c r="T47" s="90"/>
      <c r="U47" s="90"/>
      <c r="V47" s="90"/>
      <c r="W47" s="90"/>
      <c r="X47" s="90"/>
      <c r="Y47" s="101"/>
      <c r="Z47" s="113"/>
      <c r="AA47" s="116"/>
      <c r="AB47" s="151"/>
      <c r="AC47" s="1"/>
    </row>
    <row r="48" spans="1:29" s="73" customFormat="1" ht="18" customHeight="1">
      <c r="A48" s="3"/>
      <c r="B48" s="133"/>
      <c r="C48" s="2"/>
      <c r="D48" s="90"/>
      <c r="E48" s="90"/>
      <c r="F48" s="90"/>
      <c r="G48" s="90"/>
      <c r="H48" s="90"/>
      <c r="I48" s="90"/>
      <c r="J48" s="90"/>
      <c r="K48" s="90"/>
      <c r="L48" s="90"/>
      <c r="M48" s="90"/>
      <c r="N48" s="90"/>
      <c r="O48" s="90"/>
      <c r="P48" s="90"/>
      <c r="Q48" s="90"/>
      <c r="R48" s="149"/>
      <c r="S48" s="101"/>
      <c r="T48" s="90"/>
      <c r="U48" s="90"/>
      <c r="V48" s="90"/>
      <c r="W48" s="90"/>
      <c r="X48" s="90"/>
      <c r="Y48" s="101"/>
      <c r="Z48" s="113"/>
      <c r="AA48" s="116"/>
      <c r="AB48"/>
      <c r="AC48" s="1"/>
    </row>
    <row r="49" spans="1:29" s="73" customFormat="1" ht="18" customHeight="1">
      <c r="A49" s="3"/>
      <c r="B49" s="133"/>
      <c r="C49" s="2"/>
      <c r="D49" s="90"/>
      <c r="E49" s="90"/>
      <c r="F49" s="90"/>
      <c r="G49" s="90"/>
      <c r="H49" s="90"/>
      <c r="I49" s="90"/>
      <c r="J49" s="90"/>
      <c r="K49" s="90"/>
      <c r="L49" s="90"/>
      <c r="M49" s="90"/>
      <c r="N49" s="90"/>
      <c r="O49" s="90"/>
      <c r="P49" s="90"/>
      <c r="Q49" s="90"/>
      <c r="R49" s="149"/>
      <c r="S49" s="101"/>
      <c r="T49" s="90"/>
      <c r="U49" s="90"/>
      <c r="V49" s="90"/>
      <c r="W49" s="90"/>
      <c r="X49" s="90"/>
      <c r="Y49" s="101"/>
      <c r="Z49" s="113"/>
      <c r="AA49" s="116"/>
      <c r="AB49" s="150"/>
      <c r="AC49" s="1"/>
    </row>
    <row r="50" spans="1:29" s="73" customFormat="1" ht="18" customHeight="1">
      <c r="A50" s="3"/>
      <c r="B50" s="133"/>
      <c r="C50" s="2"/>
      <c r="D50" s="90"/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149"/>
      <c r="S50" s="101"/>
      <c r="T50" s="90"/>
      <c r="U50" s="90"/>
      <c r="V50" s="90"/>
      <c r="W50" s="90"/>
      <c r="X50" s="90"/>
      <c r="Y50" s="101"/>
      <c r="Z50" s="113"/>
      <c r="AA50" s="116"/>
      <c r="AB50" s="152"/>
      <c r="AC50" s="1"/>
    </row>
    <row r="51" spans="1:29" s="73" customFormat="1" ht="18" customHeight="1">
      <c r="A51" s="3"/>
      <c r="B51" s="133"/>
      <c r="C51" s="2"/>
      <c r="D51" s="90"/>
      <c r="E51" s="90"/>
      <c r="F51" s="90"/>
      <c r="G51" s="90"/>
      <c r="H51" s="90"/>
      <c r="I51" s="90"/>
      <c r="J51" s="90"/>
      <c r="K51" s="90"/>
      <c r="L51" s="90"/>
      <c r="M51" s="90"/>
      <c r="N51" s="90"/>
      <c r="O51" s="90"/>
      <c r="P51" s="90"/>
      <c r="Q51" s="90"/>
      <c r="R51" s="149"/>
      <c r="S51" s="101"/>
      <c r="T51" s="90"/>
      <c r="U51" s="90"/>
      <c r="V51" s="90"/>
      <c r="W51" s="90"/>
      <c r="X51" s="90"/>
      <c r="Y51" s="101"/>
      <c r="Z51" s="113"/>
      <c r="AA51" s="116"/>
      <c r="AB51" s="150"/>
      <c r="AC51" s="1"/>
    </row>
    <row r="52" ht="15">
      <c r="AB52" s="150"/>
    </row>
    <row r="53" ht="15">
      <c r="AB53" s="150"/>
    </row>
    <row r="54" ht="15">
      <c r="AB54" s="150"/>
    </row>
    <row r="55" ht="15">
      <c r="AB55" s="150"/>
    </row>
    <row r="56" ht="15">
      <c r="AB56" s="150"/>
    </row>
    <row r="57" ht="15">
      <c r="AB57" s="150"/>
    </row>
    <row r="58" ht="15">
      <c r="AB58" s="150"/>
    </row>
    <row r="59" ht="15">
      <c r="AB59" s="150"/>
    </row>
    <row r="60" ht="15.75">
      <c r="AB60" s="151"/>
    </row>
    <row r="61" ht="12.75">
      <c r="AB61"/>
    </row>
    <row r="62" ht="15">
      <c r="AB62" s="150"/>
    </row>
    <row r="63" ht="15">
      <c r="AB63" s="150"/>
    </row>
    <row r="64" ht="15">
      <c r="AB64" s="150"/>
    </row>
    <row r="65" ht="15">
      <c r="AB65" s="150"/>
    </row>
    <row r="66" ht="15.75">
      <c r="AB66" s="151"/>
    </row>
    <row r="67" ht="12.75">
      <c r="AB67"/>
    </row>
    <row r="68" ht="15.75">
      <c r="AB68" s="151"/>
    </row>
    <row r="69" ht="15.75">
      <c r="AB69" s="151"/>
    </row>
    <row r="70" ht="15.75">
      <c r="AB70" s="151"/>
    </row>
    <row r="71" ht="15">
      <c r="AB71" s="150"/>
    </row>
    <row r="72" ht="15">
      <c r="AB72" s="150"/>
    </row>
    <row r="73" ht="15">
      <c r="AB73" s="150"/>
    </row>
    <row r="74" ht="15">
      <c r="AB74" s="150"/>
    </row>
    <row r="75" ht="15.75">
      <c r="AB75" s="151"/>
    </row>
    <row r="76" ht="15">
      <c r="AB76" s="150"/>
    </row>
    <row r="77" ht="15">
      <c r="AB77" s="150"/>
    </row>
    <row r="78" ht="15">
      <c r="AB78" s="150"/>
    </row>
    <row r="79" ht="15">
      <c r="AB79" s="150"/>
    </row>
    <row r="80" ht="15">
      <c r="AB80" s="150"/>
    </row>
    <row r="81" ht="12.75">
      <c r="AB81"/>
    </row>
    <row r="82" ht="15">
      <c r="AB82" s="150"/>
    </row>
    <row r="83" ht="15">
      <c r="AB83" s="150"/>
    </row>
    <row r="84" ht="15">
      <c r="AB84" s="150"/>
    </row>
    <row r="85" ht="15">
      <c r="AB85" s="150"/>
    </row>
    <row r="86" ht="15">
      <c r="AB86" s="150"/>
    </row>
    <row r="87" ht="15">
      <c r="AB87" s="150"/>
    </row>
    <row r="88" ht="15">
      <c r="AB88" s="150"/>
    </row>
    <row r="89" ht="15.75">
      <c r="AB89" s="151"/>
    </row>
    <row r="90" ht="15">
      <c r="AB90" s="150"/>
    </row>
    <row r="91" ht="15.75">
      <c r="AB91" s="151"/>
    </row>
    <row r="92" ht="12.75">
      <c r="AB92"/>
    </row>
    <row r="93" ht="12.75">
      <c r="AB93"/>
    </row>
    <row r="94" ht="15">
      <c r="AB94" s="150"/>
    </row>
    <row r="95" ht="15">
      <c r="AB95" s="150"/>
    </row>
    <row r="96" ht="15">
      <c r="AB96" s="150"/>
    </row>
    <row r="97" ht="15">
      <c r="AB97" s="150"/>
    </row>
  </sheetData>
  <sheetProtection/>
  <mergeCells count="8">
    <mergeCell ref="Y2:Z2"/>
    <mergeCell ref="Y3:Z3"/>
    <mergeCell ref="D4:F4"/>
    <mergeCell ref="Y4:Z4"/>
    <mergeCell ref="A7:A9"/>
    <mergeCell ref="B7:C8"/>
    <mergeCell ref="D8:K8"/>
    <mergeCell ref="M8:Q8"/>
  </mergeCells>
  <printOptions/>
  <pageMargins left="0.7" right="0.7" top="0.75" bottom="0.75" header="0.3" footer="0.3"/>
  <pageSetup horizontalDpi="600" verticalDpi="600" orientation="landscape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9957</dc:creator>
  <cp:keywords/>
  <dc:description/>
  <cp:lastModifiedBy>5131</cp:lastModifiedBy>
  <cp:lastPrinted>2016-05-12T06:46:35Z</cp:lastPrinted>
  <dcterms:created xsi:type="dcterms:W3CDTF">2010-08-16T07:00:02Z</dcterms:created>
  <dcterms:modified xsi:type="dcterms:W3CDTF">2016-05-31T12:13:12Z</dcterms:modified>
  <cp:category/>
  <cp:version/>
  <cp:contentType/>
  <cp:contentStatus/>
</cp:coreProperties>
</file>