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480" windowHeight="8610" activeTab="1"/>
  </bookViews>
  <sheets>
    <sheet name="Grade Summary" sheetId="3" r:id="rId1"/>
    <sheet name="Course Code" sheetId="1" r:id="rId2"/>
  </sheets>
  <definedNames>
    <definedName name="Grade">'Course Code'!$AB$10:$AB$63</definedName>
    <definedName name="_xlnm.Print_Area" localSheetId="1">'Course Code'!$A$1:$AB$59</definedName>
    <definedName name="_xlnm.Print_Area" localSheetId="0">'Grade Summary'!$A$1:$M$20</definedName>
    <definedName name="_xlnm.Print_Titles" localSheetId="1">'Course Code'!$1:$9</definedName>
    <definedName name="Quiz">'Course Code'!$D$10:$H$10</definedName>
    <definedName name="Range">'Grade Summary'!$B$12:$J$13</definedName>
    <definedName name="Total">'Course Code'!$AA$10:$AA$63</definedName>
    <definedName name="Z_2376BC05_C5EB_11D8_84D9_00A0D214C203_.wvu.PrintArea" localSheetId="1" hidden="1">'Course Code'!$A$1:$AB$18</definedName>
  </definedNames>
  <calcPr calcId="124519"/>
  <fileRecoveryPr repairLoad="1"/>
</workbook>
</file>

<file path=xl/calcChain.xml><?xml version="1.0" encoding="utf-8"?>
<calcChain xmlns="http://schemas.openxmlformats.org/spreadsheetml/2006/main">
  <c r="Y9" i="1"/>
  <c r="AA9" s="1"/>
  <c r="X63"/>
  <c r="X62"/>
  <c r="X61"/>
  <c r="X60"/>
  <c r="R63"/>
  <c r="R62"/>
  <c r="R61"/>
  <c r="R60"/>
  <c r="J63"/>
  <c r="J62"/>
  <c r="J61"/>
  <c r="J60"/>
  <c r="X10"/>
  <c r="R9"/>
  <c r="R10"/>
  <c r="J59"/>
  <c r="R59"/>
  <c r="R58"/>
  <c r="S58" s="1"/>
  <c r="R57"/>
  <c r="R56"/>
  <c r="R55"/>
  <c r="R54"/>
  <c r="S54" s="1"/>
  <c r="R53"/>
  <c r="R52"/>
  <c r="R51"/>
  <c r="R50"/>
  <c r="S50" s="1"/>
  <c r="R49"/>
  <c r="R48"/>
  <c r="R47"/>
  <c r="R46"/>
  <c r="S46" s="1"/>
  <c r="R45"/>
  <c r="R44"/>
  <c r="R43"/>
  <c r="R42"/>
  <c r="S42" s="1"/>
  <c r="R41"/>
  <c r="R40"/>
  <c r="R39"/>
  <c r="R38"/>
  <c r="S38" s="1"/>
  <c r="R37"/>
  <c r="R36"/>
  <c r="R35"/>
  <c r="R34"/>
  <c r="S34" s="1"/>
  <c r="R33"/>
  <c r="R32"/>
  <c r="R30"/>
  <c r="R31"/>
  <c r="S31" s="1"/>
  <c r="R29"/>
  <c r="R28"/>
  <c r="R27"/>
  <c r="R26"/>
  <c r="S26" s="1"/>
  <c r="R25"/>
  <c r="R24"/>
  <c r="R23"/>
  <c r="R22"/>
  <c r="S22" s="1"/>
  <c r="R21"/>
  <c r="R20"/>
  <c r="R19"/>
  <c r="R18"/>
  <c r="S18" s="1"/>
  <c r="R17"/>
  <c r="R16"/>
  <c r="R15"/>
  <c r="R14"/>
  <c r="S14" s="1"/>
  <c r="R13"/>
  <c r="R12"/>
  <c r="R11"/>
  <c r="J1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0"/>
  <c r="X31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0"/>
  <c r="J3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9"/>
  <c r="K13" l="1"/>
  <c r="K17"/>
  <c r="K21"/>
  <c r="K25"/>
  <c r="K29"/>
  <c r="K33"/>
  <c r="K37"/>
  <c r="K41"/>
  <c r="K45"/>
  <c r="K49"/>
  <c r="K53"/>
  <c r="K57"/>
  <c r="K10"/>
  <c r="K22"/>
  <c r="Y22" s="1"/>
  <c r="AA22" s="1"/>
  <c r="K31"/>
  <c r="Y31" s="1"/>
  <c r="AA31" s="1"/>
  <c r="K46"/>
  <c r="Y46" s="1"/>
  <c r="AA46" s="1"/>
  <c r="K58"/>
  <c r="Y58" s="1"/>
  <c r="AA58" s="1"/>
  <c r="S11"/>
  <c r="K11"/>
  <c r="K15"/>
  <c r="K19"/>
  <c r="K23"/>
  <c r="K27"/>
  <c r="K30"/>
  <c r="K35"/>
  <c r="K39"/>
  <c r="K43"/>
  <c r="K47"/>
  <c r="K51"/>
  <c r="K55"/>
  <c r="S12"/>
  <c r="S16"/>
  <c r="S20"/>
  <c r="S24"/>
  <c r="S28"/>
  <c r="S32"/>
  <c r="S36"/>
  <c r="S40"/>
  <c r="S44"/>
  <c r="S48"/>
  <c r="S52"/>
  <c r="S56"/>
  <c r="K59"/>
  <c r="K60"/>
  <c r="K63"/>
  <c r="S62"/>
  <c r="K26"/>
  <c r="K38"/>
  <c r="Y38" s="1"/>
  <c r="AA38" s="1"/>
  <c r="K54"/>
  <c r="Y54" s="1"/>
  <c r="AA54" s="1"/>
  <c r="K12"/>
  <c r="Y12" s="1"/>
  <c r="AA12" s="1"/>
  <c r="K16"/>
  <c r="K20"/>
  <c r="K24"/>
  <c r="K28"/>
  <c r="K32"/>
  <c r="K36"/>
  <c r="K40"/>
  <c r="K44"/>
  <c r="Y44" s="1"/>
  <c r="AA44" s="1"/>
  <c r="K48"/>
  <c r="K52"/>
  <c r="K56"/>
  <c r="S13"/>
  <c r="S17"/>
  <c r="S21"/>
  <c r="Y21" s="1"/>
  <c r="AA21" s="1"/>
  <c r="S25"/>
  <c r="S29"/>
  <c r="Y29" s="1"/>
  <c r="AA29" s="1"/>
  <c r="S33"/>
  <c r="S37"/>
  <c r="Y37" s="1"/>
  <c r="AA37" s="1"/>
  <c r="S41"/>
  <c r="S45"/>
  <c r="Y45" s="1"/>
  <c r="AA45" s="1"/>
  <c r="S49"/>
  <c r="S53"/>
  <c r="Y53" s="1"/>
  <c r="AA53" s="1"/>
  <c r="S57"/>
  <c r="S10"/>
  <c r="K61"/>
  <c r="S60"/>
  <c r="S63"/>
  <c r="S61"/>
  <c r="Y61" s="1"/>
  <c r="AA61" s="1"/>
  <c r="K14"/>
  <c r="K18"/>
  <c r="Y18" s="1"/>
  <c r="AA18" s="1"/>
  <c r="K34"/>
  <c r="Y34" s="1"/>
  <c r="AA34" s="1"/>
  <c r="K42"/>
  <c r="Y42" s="1"/>
  <c r="AA42" s="1"/>
  <c r="K50"/>
  <c r="Y50" s="1"/>
  <c r="AA50" s="1"/>
  <c r="S15"/>
  <c r="S19"/>
  <c r="S23"/>
  <c r="S27"/>
  <c r="Y27" s="1"/>
  <c r="AA27" s="1"/>
  <c r="S30"/>
  <c r="S35"/>
  <c r="S39"/>
  <c r="S43"/>
  <c r="S47"/>
  <c r="S51"/>
  <c r="S55"/>
  <c r="S59"/>
  <c r="K62"/>
  <c r="Y49"/>
  <c r="AA49" s="1"/>
  <c r="Y13"/>
  <c r="AA13" s="1"/>
  <c r="Y17"/>
  <c r="AA17" s="1"/>
  <c r="Y33"/>
  <c r="AA33" s="1"/>
  <c r="Y10"/>
  <c r="Y14"/>
  <c r="AA14" s="1"/>
  <c r="Y16"/>
  <c r="AA16" s="1"/>
  <c r="Y26"/>
  <c r="AA26" s="1"/>
  <c r="Y28"/>
  <c r="AA28" s="1"/>
  <c r="B11" i="3"/>
  <c r="C12" s="1"/>
  <c r="Y60" i="1" l="1"/>
  <c r="AA60" s="1"/>
  <c r="Y47"/>
  <c r="AA47" s="1"/>
  <c r="Y30"/>
  <c r="AA30" s="1"/>
  <c r="Y15"/>
  <c r="AA15" s="1"/>
  <c r="Y32"/>
  <c r="AA32" s="1"/>
  <c r="Y11"/>
  <c r="AA11" s="1"/>
  <c r="Y59"/>
  <c r="AA59" s="1"/>
  <c r="Y55"/>
  <c r="AA55" s="1"/>
  <c r="Y43"/>
  <c r="AA43" s="1"/>
  <c r="Y23"/>
  <c r="AA23" s="1"/>
  <c r="Y56"/>
  <c r="AA56" s="1"/>
  <c r="Y40"/>
  <c r="AA40" s="1"/>
  <c r="Y36"/>
  <c r="AA36" s="1"/>
  <c r="Y24"/>
  <c r="AA24" s="1"/>
  <c r="Y48"/>
  <c r="AA48" s="1"/>
  <c r="Y39"/>
  <c r="AA39" s="1"/>
  <c r="Y57"/>
  <c r="AA57" s="1"/>
  <c r="Y62"/>
  <c r="AA62" s="1"/>
  <c r="Y41"/>
  <c r="AA41" s="1"/>
  <c r="Y25"/>
  <c r="AA25" s="1"/>
  <c r="Y63"/>
  <c r="AA63" s="1"/>
  <c r="Y52"/>
  <c r="AA52" s="1"/>
  <c r="Y20"/>
  <c r="AA20" s="1"/>
  <c r="Y51"/>
  <c r="AA51" s="1"/>
  <c r="Y35"/>
  <c r="AA35" s="1"/>
  <c r="Y19"/>
  <c r="AA19" s="1"/>
  <c r="AA10"/>
  <c r="B16" i="3" l="1"/>
  <c r="B18" s="1"/>
  <c r="B19" s="1"/>
  <c r="C11" s="1"/>
  <c r="D12" s="1"/>
  <c r="D11" s="1"/>
  <c r="E12" s="1"/>
  <c r="E11" s="1"/>
  <c r="F12" s="1"/>
  <c r="AB56" i="1" l="1"/>
  <c r="AB62"/>
  <c r="AB60"/>
  <c r="AB63"/>
  <c r="AB61"/>
  <c r="AB38"/>
  <c r="F11" i="3"/>
  <c r="G12" s="1"/>
  <c r="G11" s="1"/>
  <c r="H12" s="1"/>
  <c r="H11" s="1"/>
  <c r="I12" s="1"/>
  <c r="I11" s="1"/>
  <c r="J12" s="1"/>
  <c r="AB29" i="1"/>
  <c r="AB22"/>
  <c r="AB26"/>
  <c r="AB19"/>
  <c r="AB15"/>
  <c r="AB12"/>
  <c r="AB13"/>
  <c r="AB49"/>
  <c r="AB16"/>
  <c r="AB20"/>
  <c r="AB10"/>
  <c r="AB21"/>
  <c r="AB11"/>
  <c r="AB45"/>
  <c r="AB28"/>
  <c r="AB55"/>
  <c r="AB34"/>
  <c r="AB50"/>
  <c r="AB58"/>
  <c r="AB37"/>
  <c r="AB35"/>
  <c r="AB51"/>
  <c r="AB57"/>
  <c r="AB18"/>
  <c r="AB59"/>
  <c r="AB53"/>
  <c r="AB14"/>
  <c r="AB42"/>
  <c r="AB44"/>
  <c r="AB47"/>
  <c r="AB36"/>
  <c r="AB39"/>
  <c r="AB32"/>
  <c r="AB31"/>
  <c r="AB25"/>
  <c r="AB48"/>
  <c r="AB46"/>
  <c r="AB41"/>
  <c r="AB40"/>
  <c r="AB33"/>
  <c r="AB54"/>
  <c r="AB24"/>
  <c r="AB52"/>
  <c r="AB30"/>
  <c r="AB23"/>
  <c r="AB27"/>
  <c r="AB17"/>
  <c r="AB43"/>
  <c r="L14" i="3" l="1"/>
  <c r="M14"/>
  <c r="K14"/>
  <c r="C14"/>
  <c r="E14"/>
  <c r="I14"/>
  <c r="H14"/>
  <c r="D14"/>
  <c r="J14"/>
  <c r="B14"/>
  <c r="F14"/>
  <c r="G14"/>
</calcChain>
</file>

<file path=xl/sharedStrings.xml><?xml version="1.0" encoding="utf-8"?>
<sst xmlns="http://schemas.openxmlformats.org/spreadsheetml/2006/main" count="115" uniqueCount="109">
  <si>
    <t>Name</t>
  </si>
  <si>
    <t>I.D. No.</t>
  </si>
  <si>
    <t>Total Marks</t>
  </si>
  <si>
    <t>End Term</t>
  </si>
  <si>
    <t>Sessional Total</t>
  </si>
  <si>
    <t>Mid Term</t>
  </si>
  <si>
    <t>CP</t>
  </si>
  <si>
    <t>Attnd.</t>
  </si>
  <si>
    <t>Assignments</t>
  </si>
  <si>
    <t>Quizzes</t>
  </si>
  <si>
    <t>Particulars of Participants</t>
  </si>
  <si>
    <t>FINAL AWARD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</si>
  <si>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</si>
  <si>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</si>
  <si>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</si>
  <si>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</si>
  <si>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</si>
  <si>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</si>
  <si>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</si>
  <si>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</si>
  <si>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</si>
  <si>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</si>
  <si>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</si>
  <si>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</si>
  <si>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</si>
  <si>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</si>
  <si>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</si>
  <si>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</si>
  <si>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</si>
  <si>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</si>
  <si>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</si>
  <si>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</si>
  <si>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</si>
  <si>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</si>
  <si>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</si>
  <si>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Grades</t>
  </si>
  <si>
    <t>Number of Students</t>
  </si>
  <si>
    <t>Resoruce Person / Instructor:</t>
  </si>
  <si>
    <t>Above</t>
  </si>
  <si>
    <t>W</t>
  </si>
  <si>
    <t>I</t>
  </si>
  <si>
    <t>SA</t>
  </si>
  <si>
    <t>Project/Presentation</t>
  </si>
  <si>
    <t>__________</t>
  </si>
  <si>
    <t>Sr. No.</t>
  </si>
  <si>
    <t>Max</t>
  </si>
  <si>
    <t>Min</t>
  </si>
  <si>
    <t>School of Business and Economics</t>
  </si>
  <si>
    <t>GRADE DISTRIBUTION SUMMARY</t>
  </si>
  <si>
    <t>SUM</t>
  </si>
  <si>
    <t>Weightage</t>
  </si>
  <si>
    <t xml:space="preserve">AZHAR ZIA </t>
  </si>
  <si>
    <t>MUHAMMAD NAJAM U DIN</t>
  </si>
  <si>
    <t xml:space="preserve">MUHAMMAD FAISAL NAVEED </t>
  </si>
  <si>
    <t xml:space="preserve">UM-E-FARWA </t>
  </si>
  <si>
    <t xml:space="preserve">UMAIR HASSAN </t>
  </si>
  <si>
    <t xml:space="preserve">HAFIZ MUHAMMAD AHMAD NADEEM </t>
  </si>
  <si>
    <t>ABDUL WAHAB IKRAM</t>
  </si>
  <si>
    <t xml:space="preserve">SYED MUHAMMAD ARQUM EJAZ SHAH </t>
  </si>
  <si>
    <t xml:space="preserve">HAYDER ATTA </t>
  </si>
  <si>
    <t xml:space="preserve">MUHAMMAD TALHA </t>
  </si>
  <si>
    <t xml:space="preserve">ABDUL BARI </t>
  </si>
  <si>
    <t xml:space="preserve">HAIDER ALI KHAN </t>
  </si>
  <si>
    <t xml:space="preserve">NOUMAN ARIF </t>
  </si>
  <si>
    <t xml:space="preserve">REHAN AHMAD </t>
  </si>
  <si>
    <t xml:space="preserve">USMAN RASHEED </t>
  </si>
  <si>
    <t xml:space="preserve">MUHAMMAD SAAD IMTIAZ </t>
  </si>
  <si>
    <t xml:space="preserve">MIAN MUZZAMIL HUSSAIN </t>
  </si>
  <si>
    <t xml:space="preserve">NASIR HUSSAIN </t>
  </si>
  <si>
    <t xml:space="preserve">TAHIR BAHAR </t>
  </si>
  <si>
    <t xml:space="preserve">SAMI ULLAH </t>
  </si>
  <si>
    <t xml:space="preserve">QAZI MUHAMMAD RAHEEL </t>
  </si>
  <si>
    <t xml:space="preserve">MUHAMMAD HASSAN </t>
  </si>
  <si>
    <t xml:space="preserve">AHMAD WALEED KHAN </t>
  </si>
  <si>
    <t>SHEIKH MUHAMMAD IMRAN</t>
  </si>
  <si>
    <t xml:space="preserve">ZAIN UL ABIDEEN </t>
  </si>
  <si>
    <t xml:space="preserve">MUHAMMAD AS ISHFAQ </t>
  </si>
  <si>
    <t xml:space="preserve">RAHIM AHMAD SIROHEY </t>
  </si>
  <si>
    <t xml:space="preserve">MUHAMMAD ARSLAN </t>
  </si>
  <si>
    <t>Fall 2014</t>
  </si>
  <si>
    <t>SYED HAIDER RAZA</t>
  </si>
  <si>
    <t>ABDUL REHMAN</t>
  </si>
  <si>
    <t>M.ARSLAN</t>
  </si>
  <si>
    <t>TALHA ARSHAD CH</t>
  </si>
  <si>
    <t>M.ISHFAQ</t>
  </si>
  <si>
    <t>SYED ASDAQ ANWAR</t>
  </si>
  <si>
    <t>HAMZA WAHEED</t>
  </si>
  <si>
    <t>UMAR QAYYUM</t>
  </si>
  <si>
    <t>SYED ASAD HUSSAIN</t>
  </si>
  <si>
    <t>AMIR HAMID</t>
  </si>
  <si>
    <t>SAAD ISLAM</t>
  </si>
  <si>
    <t>AHAD BUTT</t>
  </si>
  <si>
    <t>HUSSAIN HUMZA</t>
  </si>
  <si>
    <t>YAHYA NASEEM</t>
  </si>
  <si>
    <t>HAMZA ASIF</t>
  </si>
  <si>
    <t>UMER WAHHED</t>
  </si>
  <si>
    <t>M.MUKARAM</t>
  </si>
  <si>
    <t>AHSAN AHMAD</t>
  </si>
  <si>
    <t xml:space="preserve">ABDUL WAHAB </t>
  </si>
  <si>
    <t>MUHAMMAD MOIZ</t>
  </si>
  <si>
    <t>HAMZA ALI</t>
  </si>
  <si>
    <t>ISRAR AHMED</t>
  </si>
  <si>
    <t>MUHAMMAD HUSSAIN HUMZA MAZHAR</t>
  </si>
  <si>
    <t>MUHAMMAD ABRAR AMIN </t>
  </si>
  <si>
    <t xml:space="preserve">RAO  HAMMAD AKRAM </t>
  </si>
  <si>
    <t>M.JUNAID JAHANGIR</t>
  </si>
  <si>
    <t>Sadia Riaz</t>
  </si>
  <si>
    <t>EN 101</t>
  </si>
  <si>
    <t>English Grammar and Composition</t>
  </si>
</sst>
</file>

<file path=xl/styles.xml><?xml version="1.0" encoding="utf-8"?>
<styleSheet xmlns="http://schemas.openxmlformats.org/spreadsheetml/2006/main">
  <numFmts count="4">
    <numFmt numFmtId="164" formatCode="0_);\(0\)"/>
    <numFmt numFmtId="165" formatCode="0.0"/>
    <numFmt numFmtId="166" formatCode="0.00;[Red]0.00"/>
    <numFmt numFmtId="167" formatCode="0;[Red]0"/>
  </numFmts>
  <fonts count="36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MS Sans Serif"/>
      <family val="2"/>
    </font>
    <font>
      <b/>
      <sz val="9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3" fillId="7" borderId="1" xfId="0" quotePrefix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8" fillId="8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8" fillId="0" borderId="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textRotation="90"/>
      <protection locked="0"/>
    </xf>
    <xf numFmtId="0" fontId="32" fillId="0" borderId="11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9" borderId="1" xfId="0" applyNumberFormat="1" applyFont="1" applyFill="1" applyBorder="1" applyAlignment="1">
      <alignment vertical="center" wrapText="1"/>
    </xf>
    <xf numFmtId="0" fontId="32" fillId="9" borderId="13" xfId="0" applyNumberFormat="1" applyFont="1" applyFill="1" applyBorder="1" applyAlignment="1">
      <alignment vertical="center" wrapText="1"/>
    </xf>
    <xf numFmtId="0" fontId="32" fillId="9" borderId="11" xfId="0" applyNumberFormat="1" applyFont="1" applyFill="1" applyBorder="1" applyAlignment="1">
      <alignment vertical="center" wrapText="1"/>
    </xf>
    <xf numFmtId="2" fontId="32" fillId="0" borderId="1" xfId="0" applyNumberFormat="1" applyFont="1" applyBorder="1" applyAlignment="1" applyProtection="1">
      <alignment horizontal="center" vertical="center"/>
      <protection locked="0"/>
    </xf>
    <xf numFmtId="166" fontId="33" fillId="3" borderId="1" xfId="0" applyNumberFormat="1" applyFont="1" applyFill="1" applyBorder="1" applyAlignment="1" applyProtection="1">
      <alignment horizontal="right" vertical="center"/>
      <protection locked="0"/>
    </xf>
    <xf numFmtId="0" fontId="32" fillId="11" borderId="13" xfId="0" applyFont="1" applyFill="1" applyBorder="1" applyAlignment="1">
      <alignment vertical="center" wrapText="1"/>
    </xf>
    <xf numFmtId="0" fontId="32" fillId="11" borderId="11" xfId="0" applyFont="1" applyFill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12" borderId="11" xfId="0" applyFont="1" applyFill="1" applyBorder="1" applyAlignment="1">
      <alignment vertical="center" wrapText="1"/>
    </xf>
    <xf numFmtId="167" fontId="33" fillId="3" borderId="1" xfId="0" applyNumberFormat="1" applyFont="1" applyFill="1" applyBorder="1" applyAlignment="1" applyProtection="1">
      <alignment horizontal="right" vertical="center"/>
      <protection locked="0"/>
    </xf>
    <xf numFmtId="1" fontId="32" fillId="0" borderId="1" xfId="0" applyNumberFormat="1" applyFont="1" applyBorder="1" applyAlignment="1" applyProtection="1">
      <alignment horizontal="center" vertical="center"/>
      <protection locked="0"/>
    </xf>
    <xf numFmtId="164" fontId="33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0" fontId="32" fillId="11" borderId="1" xfId="0" applyFont="1" applyFill="1" applyBorder="1" applyAlignment="1">
      <alignment vertical="center" wrapText="1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Fill="1" applyBorder="1" applyAlignment="1" applyProtection="1">
      <alignment horizontal="center" vertical="center"/>
      <protection locked="0"/>
    </xf>
    <xf numFmtId="166" fontId="33" fillId="0" borderId="1" xfId="0" applyNumberFormat="1" applyFont="1" applyFill="1" applyBorder="1" applyAlignment="1" applyProtection="1">
      <alignment horizontal="right" vertical="center"/>
      <protection locked="0"/>
    </xf>
    <xf numFmtId="165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34" fillId="0" borderId="0" xfId="1" applyBorder="1" applyAlignment="1" applyProtection="1">
      <alignment vertical="center"/>
    </xf>
    <xf numFmtId="0" fontId="33" fillId="10" borderId="14" xfId="0" applyFont="1" applyFill="1" applyBorder="1" applyAlignment="1">
      <alignment vertical="center" wrapText="1"/>
    </xf>
    <xf numFmtId="0" fontId="33" fillId="10" borderId="1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Border="1" applyAlignment="1" applyProtection="1">
      <alignment horizontal="center" textRotation="90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 textRotation="90"/>
      <protection locked="0"/>
    </xf>
    <xf numFmtId="0" fontId="31" fillId="0" borderId="9" xfId="0" applyFont="1" applyBorder="1" applyAlignment="1" applyProtection="1">
      <alignment horizontal="center" vertical="center" textRotation="90"/>
      <protection locked="0"/>
    </xf>
    <xf numFmtId="0" fontId="31" fillId="0" borderId="1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32" fillId="0" borderId="0" xfId="0" applyFont="1" applyBorder="1"/>
    <xf numFmtId="0" fontId="32" fillId="9" borderId="8" xfId="0" applyNumberFormat="1" applyFont="1" applyFill="1" applyBorder="1" applyAlignment="1">
      <alignment vertical="center" wrapText="1"/>
    </xf>
    <xf numFmtId="0" fontId="32" fillId="11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140151</xdr:rowOff>
    </xdr:from>
    <xdr:to>
      <xdr:col>2</xdr:col>
      <xdr:colOff>707571</xdr:colOff>
      <xdr:row>4</xdr:row>
      <xdr:rowOff>238667</xdr:rowOff>
    </xdr:to>
    <xdr:sp macro="" textlink="'Course Code'!AA2">
      <xdr:nvSpPr>
        <xdr:cNvPr id="3" name="TextBox 2"/>
        <xdr:cNvSpPr txBox="1"/>
      </xdr:nvSpPr>
      <xdr:spPr>
        <a:xfrm>
          <a:off x="947176" y="1201508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643137E6-9ABF-44FA-B2D7-6E3772E9D879}" type="TxLink">
            <a:rPr lang="en-GB" sz="1100" b="0">
              <a:latin typeface="Arial" pitchFamily="34" charset="0"/>
              <a:cs typeface="Arial" pitchFamily="34" charset="0"/>
            </a:rPr>
            <a:pPr/>
            <a:t> 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3</xdr:row>
      <xdr:rowOff>129748</xdr:rowOff>
    </xdr:from>
    <xdr:to>
      <xdr:col>0</xdr:col>
      <xdr:colOff>1162050</xdr:colOff>
      <xdr:row>4</xdr:row>
      <xdr:rowOff>228264</xdr:rowOff>
    </xdr:to>
    <xdr:sp macro="" textlink="">
      <xdr:nvSpPr>
        <xdr:cNvPr id="5" name="TextBox 4"/>
        <xdr:cNvSpPr txBox="1"/>
      </xdr:nvSpPr>
      <xdr:spPr>
        <a:xfrm>
          <a:off x="9525" y="1191105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7234AD57-9F07-4ECF-AB99-ADE247773333}" type="TxLink">
            <a:rPr lang="en-GB" sz="1100" b="0">
              <a:latin typeface="Arial" pitchFamily="34" charset="0"/>
              <a:cs typeface="Arial" pitchFamily="34" charset="0"/>
            </a:rPr>
            <a:pPr/>
            <a:t>EN 101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G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1FE9EB1-2B23-4B09-B383-D4C4278F9138}" type="TxLink">
            <a:rPr lang="en-GB" sz="1100" b="0">
              <a:latin typeface="Arial" pitchFamily="34" charset="0"/>
              <a:cs typeface="Arial" pitchFamily="34" charset="0"/>
            </a:rPr>
            <a:pPr/>
            <a:t>English Grammar and Composition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91245</xdr:rowOff>
    </xdr:from>
    <xdr:to>
      <xdr:col>8</xdr:col>
      <xdr:colOff>306013</xdr:colOff>
      <xdr:row>4</xdr:row>
      <xdr:rowOff>189761</xdr:rowOff>
    </xdr:to>
    <xdr:sp macro="" textlink="'Course Code'!AA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DE23CBC3-F355-4741-A741-60E9C3B5096F}" type="TxLink">
            <a:rPr lang="en-GB" sz="1100" b="0">
              <a:latin typeface="Arial" pitchFamily="34" charset="0"/>
              <a:cs typeface="Arial" pitchFamily="34" charset="0"/>
            </a:rPr>
            <a:pPr/>
            <a:t>Fall 2014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65086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506655</xdr:colOff>
      <xdr:row>3</xdr:row>
      <xdr:rowOff>120866</xdr:rowOff>
    </xdr:from>
    <xdr:to>
      <xdr:col>12</xdr:col>
      <xdr:colOff>0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8249119" y="1182223"/>
          <a:ext cx="1197907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F3BFF062-6856-49AF-9566-AF9C816C6E0C}" type="TxLink">
            <a:rPr lang="en-US" sz="1300" b="1"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D5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5992CE3C-62C0-42DD-AE3B-C0D786BAD41F}" type="TxLink">
            <a:rPr lang="en-US" sz="1300" b="1">
              <a:latin typeface="Arial" pitchFamily="34" charset="0"/>
              <a:cs typeface="Arial" pitchFamily="34" charset="0"/>
            </a:rPr>
            <a:pPr/>
            <a:t> 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534751</xdr:colOff>
      <xdr:row>3</xdr:row>
      <xdr:rowOff>115264</xdr:rowOff>
    </xdr:from>
    <xdr:to>
      <xdr:col>12</xdr:col>
      <xdr:colOff>403412</xdr:colOff>
      <xdr:row>4</xdr:row>
      <xdr:rowOff>213780</xdr:rowOff>
    </xdr:to>
    <xdr:sp macro="" textlink="'Course Code'!AA4">
      <xdr:nvSpPr>
        <xdr:cNvPr id="22" name="TextBox 21"/>
        <xdr:cNvSpPr txBox="1"/>
      </xdr:nvSpPr>
      <xdr:spPr>
        <a:xfrm>
          <a:off x="8950369" y="1157411"/>
          <a:ext cx="585837" cy="41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9A7F7CC-BE98-4185-999F-72842A877EAC}" type="TxLink">
            <a:rPr lang="en-GB" sz="1100" b="0">
              <a:latin typeface="Arial" pitchFamily="34" charset="0"/>
              <a:cs typeface="Arial" pitchFamily="34" charset="0"/>
            </a:rPr>
            <a:pPr/>
            <a:t>B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6"/>
  <sheetViews>
    <sheetView zoomScale="85" zoomScaleNormal="85" zoomScaleSheetLayoutView="70" workbookViewId="0">
      <selection activeCell="D26" sqref="D26"/>
    </sheetView>
  </sheetViews>
  <sheetFormatPr defaultRowHeight="12.75"/>
  <cols>
    <col min="1" max="1" width="18.7109375" style="14" customWidth="1"/>
    <col min="2" max="13" width="10.7109375" style="14" customWidth="1"/>
    <col min="14" max="16384" width="9.140625" style="14"/>
  </cols>
  <sheetData>
    <row r="1" spans="1:14" ht="27">
      <c r="A1" s="104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5"/>
    </row>
    <row r="2" spans="1:14" ht="26.25">
      <c r="A2" s="105" t="s">
        <v>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6"/>
    </row>
    <row r="3" spans="1:14" ht="28.5" customHeight="1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7"/>
    </row>
    <row r="4" spans="1:14" ht="24.9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1"/>
      <c r="N4" s="17"/>
    </row>
    <row r="5" spans="1:14" s="18" customFormat="1" ht="24.95" customHeight="1">
      <c r="A5" s="28"/>
      <c r="B5" s="28"/>
      <c r="C5" s="29"/>
      <c r="D5" s="29"/>
      <c r="E5" s="30"/>
      <c r="F5" s="29"/>
      <c r="G5" s="29"/>
      <c r="H5" s="29"/>
      <c r="I5" s="29"/>
      <c r="J5" s="30"/>
      <c r="K5" s="30"/>
      <c r="L5" s="30"/>
      <c r="M5" s="22"/>
    </row>
    <row r="6" spans="1:14" s="18" customFormat="1" ht="35.1" customHeight="1">
      <c r="A6" s="28"/>
      <c r="B6" s="31"/>
      <c r="C6" s="31"/>
      <c r="D6" s="32"/>
      <c r="E6" s="31"/>
      <c r="F6" s="31"/>
      <c r="G6" s="33"/>
      <c r="H6" s="34"/>
      <c r="I6" s="34"/>
      <c r="J6" s="34"/>
      <c r="K6" s="34"/>
      <c r="L6" s="34"/>
      <c r="M6" s="22"/>
    </row>
    <row r="7" spans="1:14" s="18" customFormat="1" ht="35.1" customHeight="1">
      <c r="A7" s="28"/>
      <c r="B7" s="31"/>
      <c r="C7" s="31"/>
      <c r="D7" s="31"/>
      <c r="E7" s="31"/>
      <c r="F7" s="31"/>
      <c r="G7" s="31"/>
      <c r="H7" s="34"/>
      <c r="I7" s="34"/>
      <c r="J7" s="34"/>
      <c r="K7" s="34"/>
      <c r="L7" s="34"/>
      <c r="M7" s="22"/>
    </row>
    <row r="8" spans="1:14" s="18" customFormat="1" ht="24.95" customHeight="1">
      <c r="A8" s="34"/>
      <c r="B8" s="35"/>
      <c r="C8" s="35"/>
      <c r="D8" s="35"/>
      <c r="E8" s="35"/>
      <c r="F8" s="35"/>
      <c r="G8" s="35"/>
      <c r="H8" s="34"/>
      <c r="I8" s="34"/>
      <c r="J8" s="34"/>
      <c r="K8" s="34"/>
      <c r="L8" s="34"/>
      <c r="M8" s="22"/>
    </row>
    <row r="9" spans="1:14" ht="15">
      <c r="A9" s="34"/>
      <c r="B9" s="35"/>
      <c r="C9" s="35"/>
      <c r="D9" s="35"/>
      <c r="E9" s="35"/>
      <c r="F9" s="35"/>
      <c r="G9" s="35"/>
      <c r="H9" s="34"/>
      <c r="I9" s="34"/>
      <c r="J9" s="34"/>
      <c r="K9" s="34"/>
      <c r="L9" s="34"/>
      <c r="M9" s="21"/>
    </row>
    <row r="10" spans="1:14" ht="30" customHeight="1">
      <c r="A10" s="3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1"/>
    </row>
    <row r="11" spans="1:14" ht="30" customHeight="1">
      <c r="A11" s="68" t="s">
        <v>45</v>
      </c>
      <c r="B11" s="25">
        <f>+$B$17-1</f>
        <v>49</v>
      </c>
      <c r="C11" s="26">
        <f>C12+$B$19-1</f>
        <v>46</v>
      </c>
      <c r="D11" s="26">
        <f t="shared" ref="D11:I11" si="0">D12+$B$19-1</f>
        <v>43</v>
      </c>
      <c r="E11" s="26">
        <f t="shared" si="0"/>
        <v>40</v>
      </c>
      <c r="F11" s="26">
        <f t="shared" si="0"/>
        <v>37</v>
      </c>
      <c r="G11" s="26">
        <f t="shared" si="0"/>
        <v>34</v>
      </c>
      <c r="H11" s="26">
        <f t="shared" si="0"/>
        <v>31</v>
      </c>
      <c r="I11" s="26">
        <f t="shared" si="0"/>
        <v>28</v>
      </c>
      <c r="J11" s="69" t="s">
        <v>38</v>
      </c>
      <c r="K11" s="70"/>
      <c r="L11" s="70"/>
      <c r="M11" s="70"/>
    </row>
    <row r="12" spans="1:14" ht="30" customHeight="1">
      <c r="A12" s="68" t="s">
        <v>46</v>
      </c>
      <c r="B12" s="26">
        <v>0</v>
      </c>
      <c r="C12" s="26">
        <f>B11+1</f>
        <v>50</v>
      </c>
      <c r="D12" s="26">
        <f>C11+1</f>
        <v>47</v>
      </c>
      <c r="E12" s="26">
        <f t="shared" ref="E12:J12" si="1">D11+1</f>
        <v>44</v>
      </c>
      <c r="F12" s="26">
        <f t="shared" si="1"/>
        <v>41</v>
      </c>
      <c r="G12" s="26">
        <f t="shared" si="1"/>
        <v>38</v>
      </c>
      <c r="H12" s="26">
        <f t="shared" si="1"/>
        <v>35</v>
      </c>
      <c r="I12" s="26">
        <f t="shared" si="1"/>
        <v>32</v>
      </c>
      <c r="J12" s="26">
        <f t="shared" si="1"/>
        <v>29</v>
      </c>
      <c r="K12" s="70"/>
      <c r="L12" s="70"/>
      <c r="M12" s="70"/>
    </row>
    <row r="13" spans="1:14" ht="30" customHeight="1">
      <c r="A13" s="71" t="s">
        <v>35</v>
      </c>
      <c r="B13" s="72" t="s">
        <v>33</v>
      </c>
      <c r="C13" s="72" t="s">
        <v>31</v>
      </c>
      <c r="D13" s="72" t="s">
        <v>29</v>
      </c>
      <c r="E13" s="72" t="s">
        <v>27</v>
      </c>
      <c r="F13" s="72" t="s">
        <v>26</v>
      </c>
      <c r="G13" s="72" t="s">
        <v>25</v>
      </c>
      <c r="H13" s="72" t="s">
        <v>24</v>
      </c>
      <c r="I13" s="72" t="s">
        <v>23</v>
      </c>
      <c r="J13" s="72" t="s">
        <v>22</v>
      </c>
      <c r="K13" s="73" t="s">
        <v>41</v>
      </c>
      <c r="L13" s="73" t="s">
        <v>40</v>
      </c>
      <c r="M13" s="73" t="s">
        <v>39</v>
      </c>
    </row>
    <row r="14" spans="1:14" ht="39" customHeight="1">
      <c r="A14" s="68" t="s">
        <v>36</v>
      </c>
      <c r="B14" s="74">
        <f t="shared" ref="B14:M14" si="2">COUNTIF(Grade,B13)</f>
        <v>54</v>
      </c>
      <c r="C14" s="74">
        <f t="shared" si="2"/>
        <v>0</v>
      </c>
      <c r="D14" s="74">
        <f t="shared" si="2"/>
        <v>0</v>
      </c>
      <c r="E14" s="74">
        <f t="shared" si="2"/>
        <v>0</v>
      </c>
      <c r="F14" s="74">
        <f t="shared" si="2"/>
        <v>0</v>
      </c>
      <c r="G14" s="74">
        <f t="shared" si="2"/>
        <v>0</v>
      </c>
      <c r="H14" s="74">
        <f t="shared" si="2"/>
        <v>0</v>
      </c>
      <c r="I14" s="74">
        <f t="shared" si="2"/>
        <v>0</v>
      </c>
      <c r="J14" s="74">
        <f t="shared" si="2"/>
        <v>0</v>
      </c>
      <c r="K14" s="74">
        <f t="shared" si="2"/>
        <v>0</v>
      </c>
      <c r="L14" s="74">
        <f t="shared" si="2"/>
        <v>0</v>
      </c>
      <c r="M14" s="74">
        <f t="shared" si="2"/>
        <v>0</v>
      </c>
    </row>
    <row r="15" spans="1:14" ht="18.75" thickBo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30"/>
    </row>
    <row r="16" spans="1:14" ht="19.5">
      <c r="A16" s="61" t="s">
        <v>34</v>
      </c>
      <c r="B16" s="62">
        <f>MAX(Total)</f>
        <v>25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9.5">
      <c r="A17" s="63" t="s">
        <v>32</v>
      </c>
      <c r="B17" s="64">
        <v>50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9.5">
      <c r="A18" s="63" t="s">
        <v>30</v>
      </c>
      <c r="B18" s="65">
        <f>+B16-B17</f>
        <v>-25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26.25" thickBot="1">
      <c r="A19" s="66" t="s">
        <v>28</v>
      </c>
      <c r="B19" s="67">
        <f>ROUND((B18/8),0)</f>
        <v>-3</v>
      </c>
      <c r="C19" s="30"/>
      <c r="D19" s="30"/>
      <c r="E19" s="30"/>
      <c r="F19" s="30"/>
      <c r="G19" s="39"/>
      <c r="H19" s="30"/>
      <c r="I19" s="30"/>
      <c r="J19" s="30"/>
      <c r="K19" s="30"/>
      <c r="L19" s="30"/>
      <c r="M19" s="30"/>
    </row>
    <row r="20" spans="1:13" ht="25.5">
      <c r="A20" s="37"/>
      <c r="B20" s="38"/>
      <c r="C20" s="30"/>
      <c r="D20" s="30"/>
      <c r="E20" s="30"/>
      <c r="F20" s="30"/>
      <c r="G20" s="39"/>
      <c r="H20" s="30"/>
      <c r="I20" s="30"/>
      <c r="J20" s="30"/>
      <c r="K20" s="30"/>
      <c r="L20" s="30"/>
      <c r="M20" s="30"/>
    </row>
    <row r="21" spans="1:13">
      <c r="A21" s="19"/>
      <c r="B21" s="19"/>
      <c r="C21" s="19"/>
    </row>
    <row r="26" spans="1:13">
      <c r="D26" s="99"/>
    </row>
  </sheetData>
  <mergeCells count="3">
    <mergeCell ref="A1:M1"/>
    <mergeCell ref="A2:M2"/>
    <mergeCell ref="A3:M3"/>
  </mergeCells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AB63"/>
  <sheetViews>
    <sheetView tabSelected="1" topLeftCell="D1" zoomScale="90" zoomScaleNormal="90" zoomScaleSheetLayoutView="100" workbookViewId="0">
      <selection activeCell="AD8" sqref="AD8"/>
    </sheetView>
  </sheetViews>
  <sheetFormatPr defaultRowHeight="12.75"/>
  <cols>
    <col min="1" max="1" width="4.140625" style="3" customWidth="1"/>
    <col min="2" max="2" width="16.85546875" style="2" customWidth="1"/>
    <col min="3" max="3" width="43.5703125" style="2" customWidth="1"/>
    <col min="4" max="5" width="5.42578125" style="1" customWidth="1"/>
    <col min="6" max="6" width="7.5703125" style="1" customWidth="1"/>
    <col min="7" max="7" width="5.42578125" style="1" customWidth="1"/>
    <col min="8" max="9" width="5.42578125" style="1" hidden="1" customWidth="1"/>
    <col min="10" max="11" width="8.5703125" style="1" customWidth="1"/>
    <col min="12" max="15" width="5.42578125" style="1" customWidth="1"/>
    <col min="16" max="17" width="5.42578125" style="1" hidden="1" customWidth="1"/>
    <col min="18" max="18" width="6.42578125" style="1" customWidth="1"/>
    <col min="19" max="19" width="8.7109375" style="1" bestFit="1" customWidth="1"/>
    <col min="20" max="20" width="5.42578125" style="1" hidden="1" customWidth="1"/>
    <col min="21" max="21" width="5.5703125" style="1" hidden="1" customWidth="1"/>
    <col min="22" max="22" width="6.5703125" style="1" customWidth="1"/>
    <col min="23" max="23" width="7.28515625" style="1" customWidth="1"/>
    <col min="24" max="24" width="7.140625" style="1" customWidth="1"/>
    <col min="25" max="26" width="6.42578125" style="1" customWidth="1"/>
    <col min="27" max="27" width="7.140625" style="1" customWidth="1"/>
    <col min="28" max="28" width="5.140625" style="1" bestFit="1" customWidth="1"/>
    <col min="29" max="16384" width="9.140625" style="1"/>
  </cols>
  <sheetData>
    <row r="1" spans="1:28" ht="28.5" customHeight="1">
      <c r="A1" s="43"/>
      <c r="B1" s="44"/>
      <c r="C1" s="44" t="s">
        <v>21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2"/>
      <c r="X1" s="42"/>
      <c r="Y1" s="42" t="s">
        <v>20</v>
      </c>
      <c r="Z1" s="44"/>
      <c r="AA1" s="5" t="s">
        <v>43</v>
      </c>
      <c r="AB1" s="44"/>
    </row>
    <row r="2" spans="1:28" ht="21.75" customHeight="1">
      <c r="A2" s="43"/>
      <c r="B2" s="44"/>
      <c r="C2" s="45" t="s">
        <v>19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6"/>
      <c r="O2" s="44"/>
      <c r="P2" s="4"/>
      <c r="Q2" s="44"/>
      <c r="R2" s="44"/>
      <c r="S2" s="44"/>
      <c r="T2" s="4"/>
      <c r="U2" s="4"/>
      <c r="V2" s="4"/>
      <c r="W2" s="4"/>
      <c r="X2" s="4"/>
      <c r="Y2" s="110" t="s">
        <v>18</v>
      </c>
      <c r="Z2" s="110"/>
      <c r="AA2" s="5"/>
      <c r="AB2" s="44"/>
    </row>
    <row r="3" spans="1:28" ht="18" customHeight="1">
      <c r="A3" s="43"/>
      <c r="B3" s="48"/>
      <c r="C3" s="49" t="s">
        <v>17</v>
      </c>
      <c r="D3" s="4"/>
      <c r="E3" s="4"/>
      <c r="F3" s="48"/>
      <c r="G3" s="48"/>
      <c r="H3" s="48"/>
      <c r="I3" s="48"/>
      <c r="J3" s="48"/>
      <c r="K3" s="48"/>
      <c r="L3" s="48"/>
      <c r="M3" s="4"/>
      <c r="N3" s="42"/>
      <c r="O3" s="50"/>
      <c r="P3" s="4"/>
      <c r="Q3" s="44"/>
      <c r="R3" s="48"/>
      <c r="S3" s="48"/>
      <c r="T3" s="48"/>
      <c r="U3" s="51"/>
      <c r="V3" s="52"/>
      <c r="W3" s="53"/>
      <c r="X3" s="53"/>
      <c r="Y3" s="110" t="s">
        <v>16</v>
      </c>
      <c r="Z3" s="110"/>
      <c r="AA3" s="60" t="s">
        <v>79</v>
      </c>
      <c r="AB3" s="4"/>
    </row>
    <row r="4" spans="1:28" s="13" customFormat="1" ht="22.5" customHeight="1">
      <c r="A4" s="54"/>
      <c r="B4" s="47" t="s">
        <v>15</v>
      </c>
      <c r="C4" s="51" t="s">
        <v>107</v>
      </c>
      <c r="D4" s="110" t="s">
        <v>14</v>
      </c>
      <c r="E4" s="110"/>
      <c r="F4" s="110"/>
      <c r="G4" s="55" t="s">
        <v>108</v>
      </c>
      <c r="H4" s="55"/>
      <c r="I4" s="55"/>
      <c r="J4" s="55"/>
      <c r="K4" s="55"/>
      <c r="L4" s="55"/>
      <c r="M4" s="55"/>
      <c r="N4" s="55"/>
      <c r="O4" s="55"/>
      <c r="P4" s="55"/>
      <c r="Q4" s="56"/>
      <c r="R4" s="56"/>
      <c r="S4" s="56"/>
      <c r="T4" s="56"/>
      <c r="U4" s="56"/>
      <c r="V4" s="56"/>
      <c r="W4" s="56"/>
      <c r="X4" s="56"/>
      <c r="Y4" s="110" t="s">
        <v>13</v>
      </c>
      <c r="Z4" s="110"/>
      <c r="AA4" s="5" t="s">
        <v>25</v>
      </c>
      <c r="AB4" s="50"/>
    </row>
    <row r="5" spans="1:28" s="13" customFormat="1" ht="22.5" customHeight="1">
      <c r="A5" s="54"/>
      <c r="B5" s="56"/>
      <c r="C5" s="47" t="s">
        <v>37</v>
      </c>
      <c r="D5" s="46"/>
      <c r="E5" s="46" t="s">
        <v>106</v>
      </c>
      <c r="F5" s="46"/>
      <c r="G5" s="75"/>
      <c r="H5" s="75"/>
      <c r="I5" s="55"/>
      <c r="J5" s="55"/>
      <c r="K5" s="55"/>
      <c r="L5" s="55"/>
      <c r="M5" s="55"/>
      <c r="N5" s="55"/>
      <c r="O5" s="55"/>
      <c r="P5" s="55"/>
      <c r="Q5" s="56"/>
      <c r="R5" s="56"/>
      <c r="S5" s="56"/>
      <c r="T5" s="56"/>
      <c r="U5" s="56"/>
      <c r="V5" s="56"/>
      <c r="W5" s="56"/>
      <c r="X5" s="56"/>
      <c r="Y5" s="57"/>
      <c r="Z5" s="5"/>
      <c r="AA5" s="5"/>
      <c r="AB5" s="50"/>
    </row>
    <row r="6" spans="1:28" s="13" customFormat="1" ht="15" customHeight="1">
      <c r="A6" s="54"/>
      <c r="B6" s="56"/>
      <c r="C6" s="58"/>
      <c r="D6" s="59"/>
      <c r="E6" s="46"/>
      <c r="F6" s="46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56"/>
      <c r="S6" s="56"/>
      <c r="T6" s="56"/>
      <c r="U6" s="56"/>
      <c r="V6" s="56"/>
      <c r="W6" s="56"/>
      <c r="X6" s="56"/>
      <c r="Y6" s="42"/>
      <c r="Z6" s="5"/>
      <c r="AA6" s="5"/>
      <c r="AB6" s="50"/>
    </row>
    <row r="7" spans="1:28" ht="20.100000000000001" customHeight="1">
      <c r="A7" s="107" t="s">
        <v>44</v>
      </c>
      <c r="B7" s="111" t="s">
        <v>10</v>
      </c>
      <c r="C7" s="111"/>
      <c r="D7" s="40" t="s">
        <v>12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41"/>
      <c r="AA7" s="7" t="s">
        <v>11</v>
      </c>
      <c r="AB7" s="41"/>
    </row>
    <row r="8" spans="1:28" s="11" customFormat="1" ht="40.5" customHeight="1">
      <c r="A8" s="108"/>
      <c r="B8" s="111"/>
      <c r="C8" s="111"/>
      <c r="D8" s="112" t="s">
        <v>9</v>
      </c>
      <c r="E8" s="113"/>
      <c r="F8" s="113"/>
      <c r="G8" s="113"/>
      <c r="H8" s="113"/>
      <c r="I8" s="114"/>
      <c r="J8" s="102" t="s">
        <v>49</v>
      </c>
      <c r="K8" s="102" t="s">
        <v>50</v>
      </c>
      <c r="L8" s="112" t="s">
        <v>8</v>
      </c>
      <c r="M8" s="113"/>
      <c r="N8" s="113"/>
      <c r="O8" s="113"/>
      <c r="P8" s="113"/>
      <c r="Q8" s="114"/>
      <c r="R8" s="102" t="s">
        <v>49</v>
      </c>
      <c r="S8" s="102" t="s">
        <v>50</v>
      </c>
      <c r="T8" s="102" t="s">
        <v>7</v>
      </c>
      <c r="U8" s="102" t="s">
        <v>6</v>
      </c>
      <c r="V8" s="102" t="s">
        <v>42</v>
      </c>
      <c r="W8" s="102" t="s">
        <v>5</v>
      </c>
      <c r="X8" s="102" t="s">
        <v>50</v>
      </c>
      <c r="Y8" s="102" t="s">
        <v>4</v>
      </c>
      <c r="Z8" s="102" t="s">
        <v>3</v>
      </c>
      <c r="AA8" s="102" t="s">
        <v>2</v>
      </c>
      <c r="AB8" s="103" t="s">
        <v>35</v>
      </c>
    </row>
    <row r="9" spans="1:28" ht="19.5" customHeight="1">
      <c r="A9" s="109"/>
      <c r="B9" s="115" t="s">
        <v>1</v>
      </c>
      <c r="C9" s="115" t="s">
        <v>0</v>
      </c>
      <c r="D9" s="100">
        <v>10</v>
      </c>
      <c r="E9" s="100">
        <v>10</v>
      </c>
      <c r="F9" s="100">
        <v>10</v>
      </c>
      <c r="G9" s="101">
        <v>10</v>
      </c>
      <c r="H9" s="101">
        <v>10</v>
      </c>
      <c r="I9" s="101"/>
      <c r="J9" s="10">
        <f>SUM(D9:I9)</f>
        <v>50</v>
      </c>
      <c r="K9" s="10">
        <v>5</v>
      </c>
      <c r="L9" s="100">
        <v>10</v>
      </c>
      <c r="M9" s="100">
        <v>10</v>
      </c>
      <c r="N9" s="100">
        <v>10</v>
      </c>
      <c r="O9" s="101">
        <v>10</v>
      </c>
      <c r="P9" s="101"/>
      <c r="Q9" s="101"/>
      <c r="R9" s="10">
        <f>SUM(L9:Q9)</f>
        <v>40</v>
      </c>
      <c r="S9" s="10">
        <v>10</v>
      </c>
      <c r="T9" s="9">
        <v>0</v>
      </c>
      <c r="U9" s="9">
        <v>0</v>
      </c>
      <c r="V9" s="9">
        <v>10</v>
      </c>
      <c r="W9" s="9">
        <v>50</v>
      </c>
      <c r="X9" s="9">
        <v>25</v>
      </c>
      <c r="Y9" s="8">
        <f>ROUND(T9+U9+V9+S9+K9+X9,0)</f>
        <v>50</v>
      </c>
      <c r="Z9" s="8">
        <v>50</v>
      </c>
      <c r="AA9" s="20">
        <f t="shared" ref="AA9:AA63" si="0">SUM(Y9:Z9)</f>
        <v>100</v>
      </c>
      <c r="AB9" s="76"/>
    </row>
    <row r="10" spans="1:28" ht="18" customHeight="1">
      <c r="A10" s="6">
        <v>1</v>
      </c>
      <c r="B10" s="116">
        <v>91420138</v>
      </c>
      <c r="C10" s="116" t="s">
        <v>51</v>
      </c>
      <c r="D10" s="79">
        <v>2</v>
      </c>
      <c r="E10" s="79">
        <v>5.5</v>
      </c>
      <c r="F10" s="79">
        <v>5</v>
      </c>
      <c r="G10" s="80">
        <v>8</v>
      </c>
      <c r="H10" s="81"/>
      <c r="I10" s="82"/>
      <c r="J10" s="83">
        <f>SUM(Quiz)</f>
        <v>20.5</v>
      </c>
      <c r="K10" s="83">
        <f>(J10/$J$9)*$K$9</f>
        <v>2.0499999999999998</v>
      </c>
      <c r="L10" s="93">
        <v>6.25</v>
      </c>
      <c r="M10" s="93">
        <v>5</v>
      </c>
      <c r="N10" s="84">
        <v>4</v>
      </c>
      <c r="O10" s="85"/>
      <c r="P10" s="82"/>
      <c r="Q10" s="82"/>
      <c r="R10" s="83">
        <f>SUM(L10:Q10)</f>
        <v>15.25</v>
      </c>
      <c r="S10" s="83">
        <f>(R10/$R$9)*$S$9</f>
        <v>3.8125</v>
      </c>
      <c r="T10" s="86"/>
      <c r="U10" s="86"/>
      <c r="V10" s="86"/>
      <c r="W10" s="87">
        <v>23.8</v>
      </c>
      <c r="X10" s="87">
        <f>+W10/$W$9*$X$9</f>
        <v>11.9</v>
      </c>
      <c r="Y10" s="88">
        <f>ROUND(T10+U10+V10+S10+K10+X10,0)</f>
        <v>18</v>
      </c>
      <c r="Z10" s="89"/>
      <c r="AA10" s="90">
        <f t="shared" si="0"/>
        <v>18</v>
      </c>
      <c r="AB10" s="91" t="str">
        <f t="shared" ref="AB10:AB41" si="1">HLOOKUP(AA10,Range,2)</f>
        <v>F</v>
      </c>
    </row>
    <row r="11" spans="1:28" ht="18" customHeight="1">
      <c r="A11" s="6">
        <v>2</v>
      </c>
      <c r="B11" s="116">
        <v>111619118</v>
      </c>
      <c r="C11" s="116" t="s">
        <v>52</v>
      </c>
      <c r="D11" s="79">
        <v>4.25</v>
      </c>
      <c r="E11" s="79">
        <v>6</v>
      </c>
      <c r="F11" s="79">
        <v>4</v>
      </c>
      <c r="G11" s="80">
        <v>9</v>
      </c>
      <c r="H11" s="81"/>
      <c r="I11" s="82"/>
      <c r="J11" s="83">
        <f t="shared" ref="J11:J42" si="2">SUM(D11:I11)</f>
        <v>23.25</v>
      </c>
      <c r="K11" s="83">
        <f t="shared" ref="K11:K63" si="3">(J11/$J$9)*$K$9</f>
        <v>2.3250000000000002</v>
      </c>
      <c r="L11" s="93">
        <v>4.5</v>
      </c>
      <c r="M11" s="93">
        <v>3.5</v>
      </c>
      <c r="N11" s="84">
        <v>2</v>
      </c>
      <c r="O11" s="85"/>
      <c r="P11" s="92"/>
      <c r="Q11" s="92"/>
      <c r="R11" s="83">
        <f t="shared" ref="R11:R40" si="4">SUM(L11:Q11)</f>
        <v>10</v>
      </c>
      <c r="S11" s="83">
        <f t="shared" ref="S11:S63" si="5">(R11/$R$9)*$S$9</f>
        <v>2.5</v>
      </c>
      <c r="T11" s="86"/>
      <c r="U11" s="86"/>
      <c r="V11" s="86"/>
      <c r="W11" s="87">
        <v>12.3</v>
      </c>
      <c r="X11" s="87">
        <f t="shared" ref="X11:X41" si="6">+W11/$W$9*$X$9</f>
        <v>6.15</v>
      </c>
      <c r="Y11" s="88">
        <f t="shared" ref="Y11:Y59" si="7">ROUND(T11+U11+V11+S11+K11+X11,0)</f>
        <v>11</v>
      </c>
      <c r="Z11" s="89"/>
      <c r="AA11" s="90">
        <f t="shared" si="0"/>
        <v>11</v>
      </c>
      <c r="AB11" s="91" t="str">
        <f t="shared" si="1"/>
        <v>F</v>
      </c>
    </row>
    <row r="12" spans="1:28" ht="18" customHeight="1">
      <c r="A12" s="6">
        <v>3</v>
      </c>
      <c r="B12" s="116">
        <v>111619248</v>
      </c>
      <c r="C12" s="116" t="s">
        <v>103</v>
      </c>
      <c r="D12" s="79">
        <v>0.5</v>
      </c>
      <c r="E12" s="79">
        <v>6.5</v>
      </c>
      <c r="F12" s="79">
        <v>4.2</v>
      </c>
      <c r="G12" s="80">
        <v>9</v>
      </c>
      <c r="H12" s="81"/>
      <c r="I12" s="82"/>
      <c r="J12" s="83">
        <f t="shared" si="2"/>
        <v>20.2</v>
      </c>
      <c r="K12" s="83">
        <f t="shared" si="3"/>
        <v>2.02</v>
      </c>
      <c r="L12" s="93">
        <v>4</v>
      </c>
      <c r="M12" s="93">
        <v>4</v>
      </c>
      <c r="N12" s="84">
        <v>3.5</v>
      </c>
      <c r="O12" s="85"/>
      <c r="P12" s="92"/>
      <c r="Q12" s="92"/>
      <c r="R12" s="83">
        <f t="shared" si="4"/>
        <v>11.5</v>
      </c>
      <c r="S12" s="83">
        <f t="shared" si="5"/>
        <v>2.875</v>
      </c>
      <c r="T12" s="86"/>
      <c r="U12" s="86"/>
      <c r="V12" s="86"/>
      <c r="W12" s="87">
        <v>20</v>
      </c>
      <c r="X12" s="87">
        <f t="shared" si="6"/>
        <v>10</v>
      </c>
      <c r="Y12" s="88">
        <f t="shared" si="7"/>
        <v>15</v>
      </c>
      <c r="Z12" s="89"/>
      <c r="AA12" s="90">
        <f t="shared" si="0"/>
        <v>15</v>
      </c>
      <c r="AB12" s="91" t="str">
        <f t="shared" si="1"/>
        <v>F</v>
      </c>
    </row>
    <row r="13" spans="1:28" ht="18" customHeight="1">
      <c r="A13" s="6">
        <v>4</v>
      </c>
      <c r="B13" s="116">
        <v>13007054012</v>
      </c>
      <c r="C13" s="116" t="s">
        <v>53</v>
      </c>
      <c r="D13" s="79"/>
      <c r="E13" s="79"/>
      <c r="F13" s="79"/>
      <c r="G13" s="80"/>
      <c r="H13" s="81"/>
      <c r="I13" s="82"/>
      <c r="J13" s="83">
        <f t="shared" si="2"/>
        <v>0</v>
      </c>
      <c r="K13" s="83">
        <f t="shared" si="3"/>
        <v>0</v>
      </c>
      <c r="L13" s="93"/>
      <c r="M13" s="93"/>
      <c r="N13" s="84"/>
      <c r="O13" s="85"/>
      <c r="P13" s="92"/>
      <c r="Q13" s="92"/>
      <c r="R13" s="83">
        <f t="shared" si="4"/>
        <v>0</v>
      </c>
      <c r="S13" s="83">
        <f t="shared" si="5"/>
        <v>0</v>
      </c>
      <c r="T13" s="86"/>
      <c r="U13" s="86"/>
      <c r="V13" s="86"/>
      <c r="W13" s="87"/>
      <c r="X13" s="87">
        <f t="shared" si="6"/>
        <v>0</v>
      </c>
      <c r="Y13" s="88">
        <f t="shared" si="7"/>
        <v>0</v>
      </c>
      <c r="Z13" s="89"/>
      <c r="AA13" s="90">
        <f t="shared" si="0"/>
        <v>0</v>
      </c>
      <c r="AB13" s="91" t="str">
        <f t="shared" si="1"/>
        <v>F</v>
      </c>
    </row>
    <row r="14" spans="1:28" ht="18" customHeight="1">
      <c r="A14" s="6">
        <v>5</v>
      </c>
      <c r="B14" s="116">
        <v>13007201052</v>
      </c>
      <c r="C14" s="116" t="s">
        <v>54</v>
      </c>
      <c r="D14" s="118"/>
      <c r="E14" s="118"/>
      <c r="F14" s="118"/>
      <c r="G14" s="80"/>
      <c r="H14" s="81"/>
      <c r="I14" s="82"/>
      <c r="J14" s="83">
        <f t="shared" si="2"/>
        <v>0</v>
      </c>
      <c r="K14" s="83">
        <f t="shared" si="3"/>
        <v>0</v>
      </c>
      <c r="L14" s="93"/>
      <c r="M14" s="93"/>
      <c r="N14" s="84"/>
      <c r="O14" s="85"/>
      <c r="P14" s="92"/>
      <c r="Q14" s="92"/>
      <c r="R14" s="83">
        <f t="shared" si="4"/>
        <v>0</v>
      </c>
      <c r="S14" s="83">
        <f t="shared" si="5"/>
        <v>0</v>
      </c>
      <c r="T14" s="86"/>
      <c r="U14" s="86"/>
      <c r="V14" s="86"/>
      <c r="W14" s="87"/>
      <c r="X14" s="87">
        <f t="shared" si="6"/>
        <v>0</v>
      </c>
      <c r="Y14" s="88">
        <f t="shared" si="7"/>
        <v>0</v>
      </c>
      <c r="Z14" s="89"/>
      <c r="AA14" s="90">
        <f t="shared" si="0"/>
        <v>0</v>
      </c>
      <c r="AB14" s="91" t="str">
        <f t="shared" si="1"/>
        <v>F</v>
      </c>
    </row>
    <row r="15" spans="1:28" ht="18" customHeight="1">
      <c r="A15" s="6">
        <v>6</v>
      </c>
      <c r="B15" s="116">
        <v>13018019141</v>
      </c>
      <c r="C15" s="116" t="s">
        <v>55</v>
      </c>
      <c r="D15" s="79">
        <v>1.25</v>
      </c>
      <c r="E15" s="79">
        <v>2</v>
      </c>
      <c r="F15" s="79">
        <v>5.3</v>
      </c>
      <c r="G15" s="80">
        <v>5</v>
      </c>
      <c r="H15" s="81"/>
      <c r="I15" s="92"/>
      <c r="J15" s="83">
        <f t="shared" si="2"/>
        <v>13.55</v>
      </c>
      <c r="K15" s="83">
        <f t="shared" si="3"/>
        <v>1.355</v>
      </c>
      <c r="L15" s="93">
        <v>4</v>
      </c>
      <c r="M15" s="93">
        <v>4</v>
      </c>
      <c r="N15" s="84">
        <v>3.5</v>
      </c>
      <c r="O15" s="85"/>
      <c r="P15" s="92"/>
      <c r="Q15" s="92"/>
      <c r="R15" s="83">
        <f t="shared" si="4"/>
        <v>11.5</v>
      </c>
      <c r="S15" s="83">
        <f t="shared" si="5"/>
        <v>2.875</v>
      </c>
      <c r="T15" s="86"/>
      <c r="U15" s="86"/>
      <c r="V15" s="86"/>
      <c r="W15" s="87">
        <v>12</v>
      </c>
      <c r="X15" s="87">
        <f t="shared" si="6"/>
        <v>6</v>
      </c>
      <c r="Y15" s="88">
        <f t="shared" si="7"/>
        <v>10</v>
      </c>
      <c r="Z15" s="89"/>
      <c r="AA15" s="90">
        <f t="shared" si="0"/>
        <v>10</v>
      </c>
      <c r="AB15" s="91" t="str">
        <f t="shared" si="1"/>
        <v>F</v>
      </c>
    </row>
    <row r="16" spans="1:28" ht="18" customHeight="1">
      <c r="A16" s="6">
        <v>7</v>
      </c>
      <c r="B16" s="116">
        <v>14005101006</v>
      </c>
      <c r="C16" s="116" t="s">
        <v>56</v>
      </c>
      <c r="D16" s="79"/>
      <c r="E16" s="79"/>
      <c r="F16" s="79"/>
      <c r="G16" s="80"/>
      <c r="H16" s="81"/>
      <c r="I16" s="92"/>
      <c r="J16" s="83">
        <f t="shared" si="2"/>
        <v>0</v>
      </c>
      <c r="K16" s="83">
        <f t="shared" si="3"/>
        <v>0</v>
      </c>
      <c r="L16" s="93"/>
      <c r="M16" s="93"/>
      <c r="N16" s="84"/>
      <c r="O16" s="85"/>
      <c r="P16" s="92"/>
      <c r="Q16" s="92"/>
      <c r="R16" s="83">
        <f t="shared" si="4"/>
        <v>0</v>
      </c>
      <c r="S16" s="83">
        <f t="shared" si="5"/>
        <v>0</v>
      </c>
      <c r="T16" s="86"/>
      <c r="U16" s="86"/>
      <c r="V16" s="86"/>
      <c r="W16" s="87"/>
      <c r="X16" s="87">
        <f t="shared" si="6"/>
        <v>0</v>
      </c>
      <c r="Y16" s="88">
        <f t="shared" si="7"/>
        <v>0</v>
      </c>
      <c r="Z16" s="89"/>
      <c r="AA16" s="90">
        <f t="shared" si="0"/>
        <v>0</v>
      </c>
      <c r="AB16" s="91" t="str">
        <f t="shared" si="1"/>
        <v>F</v>
      </c>
    </row>
    <row r="17" spans="1:28" ht="18" customHeight="1">
      <c r="A17" s="6">
        <v>8</v>
      </c>
      <c r="B17" s="116">
        <v>14005101049</v>
      </c>
      <c r="C17" s="116" t="s">
        <v>57</v>
      </c>
      <c r="D17" s="79"/>
      <c r="E17" s="79"/>
      <c r="F17" s="79"/>
      <c r="G17" s="80"/>
      <c r="H17" s="81"/>
      <c r="I17" s="92"/>
      <c r="J17" s="83">
        <f t="shared" si="2"/>
        <v>0</v>
      </c>
      <c r="K17" s="83">
        <f t="shared" si="3"/>
        <v>0</v>
      </c>
      <c r="L17" s="93"/>
      <c r="M17" s="93"/>
      <c r="N17" s="84"/>
      <c r="O17" s="85"/>
      <c r="P17" s="92"/>
      <c r="Q17" s="92"/>
      <c r="R17" s="83">
        <f t="shared" si="4"/>
        <v>0</v>
      </c>
      <c r="S17" s="83">
        <f t="shared" si="5"/>
        <v>0</v>
      </c>
      <c r="T17" s="86"/>
      <c r="U17" s="86"/>
      <c r="V17" s="86"/>
      <c r="W17" s="87"/>
      <c r="X17" s="87">
        <f t="shared" si="6"/>
        <v>0</v>
      </c>
      <c r="Y17" s="88">
        <f t="shared" si="7"/>
        <v>0</v>
      </c>
      <c r="Z17" s="89"/>
      <c r="AA17" s="90">
        <f t="shared" si="0"/>
        <v>0</v>
      </c>
      <c r="AB17" s="91" t="str">
        <f t="shared" si="1"/>
        <v>F</v>
      </c>
    </row>
    <row r="18" spans="1:28" ht="18" customHeight="1">
      <c r="A18" s="6">
        <v>9</v>
      </c>
      <c r="B18" s="116">
        <v>14019019047</v>
      </c>
      <c r="C18" s="116" t="s">
        <v>58</v>
      </c>
      <c r="D18" s="79">
        <v>4</v>
      </c>
      <c r="E18" s="79">
        <v>4</v>
      </c>
      <c r="F18" s="79">
        <v>5</v>
      </c>
      <c r="G18" s="80">
        <v>7</v>
      </c>
      <c r="H18" s="81"/>
      <c r="I18" s="92"/>
      <c r="J18" s="83">
        <f t="shared" si="2"/>
        <v>20</v>
      </c>
      <c r="K18" s="83">
        <f t="shared" si="3"/>
        <v>2</v>
      </c>
      <c r="L18" s="93">
        <v>3</v>
      </c>
      <c r="M18" s="93">
        <v>6</v>
      </c>
      <c r="N18" s="84">
        <v>3</v>
      </c>
      <c r="O18" s="85"/>
      <c r="P18" s="92"/>
      <c r="Q18" s="92"/>
      <c r="R18" s="83">
        <f t="shared" si="4"/>
        <v>12</v>
      </c>
      <c r="S18" s="83">
        <f t="shared" si="5"/>
        <v>3</v>
      </c>
      <c r="T18" s="86"/>
      <c r="U18" s="86"/>
      <c r="V18" s="86"/>
      <c r="W18" s="87">
        <v>25.5</v>
      </c>
      <c r="X18" s="87">
        <f t="shared" si="6"/>
        <v>12.75</v>
      </c>
      <c r="Y18" s="88">
        <f t="shared" si="7"/>
        <v>18</v>
      </c>
      <c r="Z18" s="89"/>
      <c r="AA18" s="90">
        <f t="shared" si="0"/>
        <v>18</v>
      </c>
      <c r="AB18" s="91" t="str">
        <f t="shared" si="1"/>
        <v>F</v>
      </c>
    </row>
    <row r="19" spans="1:28" ht="18" customHeight="1">
      <c r="A19" s="6">
        <v>10</v>
      </c>
      <c r="B19" s="116">
        <v>14019019048</v>
      </c>
      <c r="C19" s="116" t="s">
        <v>59</v>
      </c>
      <c r="D19" s="79">
        <v>6.75</v>
      </c>
      <c r="E19" s="79">
        <v>4</v>
      </c>
      <c r="F19" s="79">
        <v>5.8</v>
      </c>
      <c r="G19" s="80">
        <v>4</v>
      </c>
      <c r="H19" s="81"/>
      <c r="I19" s="92"/>
      <c r="J19" s="83">
        <f t="shared" si="2"/>
        <v>20.55</v>
      </c>
      <c r="K19" s="83">
        <f t="shared" si="3"/>
        <v>2.0550000000000002</v>
      </c>
      <c r="L19" s="93">
        <v>4.5</v>
      </c>
      <c r="M19" s="93">
        <v>4</v>
      </c>
      <c r="N19" s="84">
        <v>3</v>
      </c>
      <c r="O19" s="85"/>
      <c r="P19" s="92"/>
      <c r="Q19" s="92"/>
      <c r="R19" s="83">
        <f t="shared" si="4"/>
        <v>11.5</v>
      </c>
      <c r="S19" s="83">
        <f t="shared" si="5"/>
        <v>2.875</v>
      </c>
      <c r="T19" s="86"/>
      <c r="U19" s="86"/>
      <c r="V19" s="86"/>
      <c r="W19" s="87">
        <v>21.75</v>
      </c>
      <c r="X19" s="87">
        <f t="shared" si="6"/>
        <v>10.875</v>
      </c>
      <c r="Y19" s="88">
        <f t="shared" si="7"/>
        <v>16</v>
      </c>
      <c r="Z19" s="89"/>
      <c r="AA19" s="90">
        <f t="shared" si="0"/>
        <v>16</v>
      </c>
      <c r="AB19" s="91" t="str">
        <f t="shared" si="1"/>
        <v>F</v>
      </c>
    </row>
    <row r="20" spans="1:28" ht="18" customHeight="1">
      <c r="A20" s="6">
        <v>11</v>
      </c>
      <c r="B20" s="116">
        <v>14019019050</v>
      </c>
      <c r="C20" s="116" t="s">
        <v>60</v>
      </c>
      <c r="D20" s="79">
        <v>1.25</v>
      </c>
      <c r="E20" s="79">
        <v>3.5</v>
      </c>
      <c r="F20" s="79">
        <v>5.5</v>
      </c>
      <c r="G20" s="80">
        <v>5</v>
      </c>
      <c r="H20" s="81"/>
      <c r="I20" s="92"/>
      <c r="J20" s="83">
        <f t="shared" si="2"/>
        <v>15.25</v>
      </c>
      <c r="K20" s="83">
        <f t="shared" si="3"/>
        <v>1.5249999999999999</v>
      </c>
      <c r="L20" s="93">
        <v>2</v>
      </c>
      <c r="M20" s="93">
        <v>3</v>
      </c>
      <c r="N20" s="84">
        <v>3.5</v>
      </c>
      <c r="O20" s="85"/>
      <c r="P20" s="92"/>
      <c r="Q20" s="92"/>
      <c r="R20" s="83">
        <f t="shared" si="4"/>
        <v>8.5</v>
      </c>
      <c r="S20" s="83">
        <f t="shared" si="5"/>
        <v>2.125</v>
      </c>
      <c r="T20" s="86"/>
      <c r="U20" s="86"/>
      <c r="V20" s="86"/>
      <c r="W20" s="87">
        <v>18.5</v>
      </c>
      <c r="X20" s="87">
        <f t="shared" si="6"/>
        <v>9.25</v>
      </c>
      <c r="Y20" s="88">
        <f t="shared" si="7"/>
        <v>13</v>
      </c>
      <c r="Z20" s="89"/>
      <c r="AA20" s="90">
        <f t="shared" si="0"/>
        <v>13</v>
      </c>
      <c r="AB20" s="91" t="str">
        <f t="shared" si="1"/>
        <v>F</v>
      </c>
    </row>
    <row r="21" spans="1:28" ht="18" customHeight="1">
      <c r="A21" s="6">
        <v>12</v>
      </c>
      <c r="B21" s="116">
        <v>14019019052</v>
      </c>
      <c r="C21" s="116" t="s">
        <v>104</v>
      </c>
      <c r="D21" s="79">
        <v>3</v>
      </c>
      <c r="E21" s="79">
        <v>4</v>
      </c>
      <c r="F21" s="79">
        <v>6</v>
      </c>
      <c r="G21" s="80">
        <v>7</v>
      </c>
      <c r="H21" s="81"/>
      <c r="I21" s="92"/>
      <c r="J21" s="83">
        <f t="shared" si="2"/>
        <v>20</v>
      </c>
      <c r="K21" s="83">
        <f t="shared" si="3"/>
        <v>2</v>
      </c>
      <c r="L21" s="93">
        <v>4</v>
      </c>
      <c r="M21" s="93">
        <v>4.5</v>
      </c>
      <c r="N21" s="84">
        <v>4</v>
      </c>
      <c r="O21" s="85"/>
      <c r="P21" s="92"/>
      <c r="Q21" s="92"/>
      <c r="R21" s="83">
        <f t="shared" si="4"/>
        <v>12.5</v>
      </c>
      <c r="S21" s="83">
        <f t="shared" si="5"/>
        <v>3.125</v>
      </c>
      <c r="T21" s="86"/>
      <c r="U21" s="86"/>
      <c r="V21" s="86"/>
      <c r="W21" s="87">
        <v>12.3</v>
      </c>
      <c r="X21" s="87">
        <f t="shared" si="6"/>
        <v>6.15</v>
      </c>
      <c r="Y21" s="88">
        <f t="shared" si="7"/>
        <v>11</v>
      </c>
      <c r="Z21" s="89"/>
      <c r="AA21" s="90">
        <f t="shared" si="0"/>
        <v>11</v>
      </c>
      <c r="AB21" s="91" t="str">
        <f t="shared" si="1"/>
        <v>F</v>
      </c>
    </row>
    <row r="22" spans="1:28" ht="18" customHeight="1">
      <c r="A22" s="6">
        <v>13</v>
      </c>
      <c r="B22" s="116">
        <v>14019019053</v>
      </c>
      <c r="C22" s="116" t="s">
        <v>61</v>
      </c>
      <c r="D22" s="79">
        <v>2</v>
      </c>
      <c r="E22" s="79">
        <v>3.5</v>
      </c>
      <c r="F22" s="79">
        <v>5</v>
      </c>
      <c r="G22" s="80">
        <v>6</v>
      </c>
      <c r="H22" s="81"/>
      <c r="I22" s="92"/>
      <c r="J22" s="83">
        <f t="shared" si="2"/>
        <v>16.5</v>
      </c>
      <c r="K22" s="83">
        <f t="shared" si="3"/>
        <v>1.6500000000000001</v>
      </c>
      <c r="L22" s="93">
        <v>3</v>
      </c>
      <c r="M22" s="93">
        <v>4</v>
      </c>
      <c r="N22" s="84">
        <v>3</v>
      </c>
      <c r="O22" s="85"/>
      <c r="P22" s="92"/>
      <c r="Q22" s="92"/>
      <c r="R22" s="83">
        <f t="shared" si="4"/>
        <v>10</v>
      </c>
      <c r="S22" s="83">
        <f t="shared" si="5"/>
        <v>2.5</v>
      </c>
      <c r="T22" s="86"/>
      <c r="U22" s="86"/>
      <c r="V22" s="86"/>
      <c r="W22" s="87">
        <v>17.25</v>
      </c>
      <c r="X22" s="87">
        <f t="shared" si="6"/>
        <v>8.625</v>
      </c>
      <c r="Y22" s="88">
        <f t="shared" si="7"/>
        <v>13</v>
      </c>
      <c r="Z22" s="89"/>
      <c r="AA22" s="90">
        <f t="shared" si="0"/>
        <v>13</v>
      </c>
      <c r="AB22" s="91" t="str">
        <f t="shared" si="1"/>
        <v>F</v>
      </c>
    </row>
    <row r="23" spans="1:28" ht="18" customHeight="1">
      <c r="A23" s="6">
        <v>14</v>
      </c>
      <c r="B23" s="116">
        <v>14019019056</v>
      </c>
      <c r="C23" s="116" t="s">
        <v>62</v>
      </c>
      <c r="D23" s="79">
        <v>1.75</v>
      </c>
      <c r="E23" s="79">
        <v>5</v>
      </c>
      <c r="F23" s="79">
        <v>5.3</v>
      </c>
      <c r="G23" s="80">
        <v>8</v>
      </c>
      <c r="H23" s="81"/>
      <c r="I23" s="92"/>
      <c r="J23" s="83">
        <f t="shared" si="2"/>
        <v>20.05</v>
      </c>
      <c r="K23" s="83">
        <f t="shared" si="3"/>
        <v>2.0049999999999999</v>
      </c>
      <c r="L23" s="93">
        <v>4</v>
      </c>
      <c r="M23" s="93">
        <v>3</v>
      </c>
      <c r="N23" s="84">
        <v>2</v>
      </c>
      <c r="O23" s="85"/>
      <c r="P23" s="92"/>
      <c r="Q23" s="92"/>
      <c r="R23" s="83">
        <f t="shared" si="4"/>
        <v>9</v>
      </c>
      <c r="S23" s="83">
        <f t="shared" si="5"/>
        <v>2.25</v>
      </c>
      <c r="T23" s="86"/>
      <c r="U23" s="86"/>
      <c r="V23" s="86"/>
      <c r="W23" s="87">
        <v>13.3</v>
      </c>
      <c r="X23" s="87">
        <f t="shared" si="6"/>
        <v>6.65</v>
      </c>
      <c r="Y23" s="88">
        <f t="shared" si="7"/>
        <v>11</v>
      </c>
      <c r="Z23" s="89"/>
      <c r="AA23" s="90">
        <f t="shared" si="0"/>
        <v>11</v>
      </c>
      <c r="AB23" s="91" t="str">
        <f t="shared" si="1"/>
        <v>F</v>
      </c>
    </row>
    <row r="24" spans="1:28" ht="18" customHeight="1">
      <c r="A24" s="6">
        <v>15</v>
      </c>
      <c r="B24" s="116">
        <v>14019019057</v>
      </c>
      <c r="C24" s="116" t="s">
        <v>63</v>
      </c>
      <c r="D24" s="79">
        <v>7.5</v>
      </c>
      <c r="E24" s="79">
        <v>7</v>
      </c>
      <c r="F24" s="79">
        <v>7</v>
      </c>
      <c r="G24" s="80">
        <v>7</v>
      </c>
      <c r="H24" s="81"/>
      <c r="I24" s="92"/>
      <c r="J24" s="83">
        <f t="shared" si="2"/>
        <v>28.5</v>
      </c>
      <c r="K24" s="83">
        <f t="shared" si="3"/>
        <v>2.8499999999999996</v>
      </c>
      <c r="L24" s="93">
        <v>6.5</v>
      </c>
      <c r="M24" s="93">
        <v>5.5</v>
      </c>
      <c r="N24" s="84">
        <v>7</v>
      </c>
      <c r="O24" s="85"/>
      <c r="P24" s="92"/>
      <c r="Q24" s="92"/>
      <c r="R24" s="83">
        <f t="shared" si="4"/>
        <v>19</v>
      </c>
      <c r="S24" s="83">
        <f t="shared" si="5"/>
        <v>4.75</v>
      </c>
      <c r="T24" s="86"/>
      <c r="U24" s="86"/>
      <c r="V24" s="86"/>
      <c r="W24" s="87">
        <v>25</v>
      </c>
      <c r="X24" s="87">
        <f t="shared" si="6"/>
        <v>12.5</v>
      </c>
      <c r="Y24" s="88">
        <f t="shared" si="7"/>
        <v>20</v>
      </c>
      <c r="Z24" s="89"/>
      <c r="AA24" s="90">
        <f t="shared" si="0"/>
        <v>20</v>
      </c>
      <c r="AB24" s="91" t="str">
        <f t="shared" si="1"/>
        <v>F</v>
      </c>
    </row>
    <row r="25" spans="1:28" ht="18" customHeight="1">
      <c r="A25" s="6">
        <v>16</v>
      </c>
      <c r="B25" s="116">
        <v>14019019058</v>
      </c>
      <c r="C25" s="116" t="s">
        <v>64</v>
      </c>
      <c r="D25" s="79">
        <v>6</v>
      </c>
      <c r="E25" s="79">
        <v>7</v>
      </c>
      <c r="F25" s="79">
        <v>6.8</v>
      </c>
      <c r="G25" s="80">
        <v>9</v>
      </c>
      <c r="H25" s="81"/>
      <c r="I25" s="92"/>
      <c r="J25" s="83">
        <f t="shared" si="2"/>
        <v>28.8</v>
      </c>
      <c r="K25" s="83">
        <f t="shared" si="3"/>
        <v>2.8800000000000003</v>
      </c>
      <c r="L25" s="93">
        <v>5</v>
      </c>
      <c r="M25" s="93">
        <v>5</v>
      </c>
      <c r="N25" s="84">
        <v>6</v>
      </c>
      <c r="O25" s="85"/>
      <c r="P25" s="92"/>
      <c r="Q25" s="92"/>
      <c r="R25" s="83">
        <f t="shared" si="4"/>
        <v>16</v>
      </c>
      <c r="S25" s="83">
        <f t="shared" si="5"/>
        <v>4</v>
      </c>
      <c r="T25" s="86"/>
      <c r="U25" s="86"/>
      <c r="V25" s="86"/>
      <c r="W25" s="87">
        <v>32</v>
      </c>
      <c r="X25" s="87">
        <f t="shared" si="6"/>
        <v>16</v>
      </c>
      <c r="Y25" s="88">
        <f t="shared" si="7"/>
        <v>23</v>
      </c>
      <c r="Z25" s="89"/>
      <c r="AA25" s="90">
        <f t="shared" si="0"/>
        <v>23</v>
      </c>
      <c r="AB25" s="91" t="str">
        <f t="shared" si="1"/>
        <v>F</v>
      </c>
    </row>
    <row r="26" spans="1:28" ht="18" customHeight="1">
      <c r="A26" s="6">
        <v>17</v>
      </c>
      <c r="B26" s="116">
        <v>14019019062</v>
      </c>
      <c r="C26" s="116" t="s">
        <v>65</v>
      </c>
      <c r="D26" s="79">
        <v>1.25</v>
      </c>
      <c r="E26" s="79">
        <v>5</v>
      </c>
      <c r="F26" s="79">
        <v>3.7</v>
      </c>
      <c r="G26" s="80">
        <v>8</v>
      </c>
      <c r="H26" s="81"/>
      <c r="I26" s="92"/>
      <c r="J26" s="83">
        <f t="shared" si="2"/>
        <v>17.95</v>
      </c>
      <c r="K26" s="83">
        <f t="shared" si="3"/>
        <v>1.7949999999999999</v>
      </c>
      <c r="L26" s="93">
        <v>3</v>
      </c>
      <c r="M26" s="93">
        <v>4.5</v>
      </c>
      <c r="N26" s="84">
        <v>3.5</v>
      </c>
      <c r="O26" s="85"/>
      <c r="P26" s="92"/>
      <c r="Q26" s="92"/>
      <c r="R26" s="83">
        <f t="shared" si="4"/>
        <v>11</v>
      </c>
      <c r="S26" s="83">
        <f t="shared" si="5"/>
        <v>2.75</v>
      </c>
      <c r="T26" s="86"/>
      <c r="U26" s="86"/>
      <c r="V26" s="86"/>
      <c r="W26" s="87">
        <v>28.3</v>
      </c>
      <c r="X26" s="87">
        <f t="shared" si="6"/>
        <v>14.150000000000002</v>
      </c>
      <c r="Y26" s="88">
        <f t="shared" si="7"/>
        <v>19</v>
      </c>
      <c r="Z26" s="89"/>
      <c r="AA26" s="90">
        <f t="shared" si="0"/>
        <v>19</v>
      </c>
      <c r="AB26" s="91" t="str">
        <f t="shared" si="1"/>
        <v>F</v>
      </c>
    </row>
    <row r="27" spans="1:28" ht="18" customHeight="1">
      <c r="A27" s="6">
        <v>18</v>
      </c>
      <c r="B27" s="116">
        <v>14019019066</v>
      </c>
      <c r="C27" s="116" t="s">
        <v>66</v>
      </c>
      <c r="D27" s="79">
        <v>2</v>
      </c>
      <c r="E27" s="79">
        <v>9.5</v>
      </c>
      <c r="F27" s="79">
        <v>5.8</v>
      </c>
      <c r="G27" s="80">
        <v>6</v>
      </c>
      <c r="H27" s="81"/>
      <c r="I27" s="92"/>
      <c r="J27" s="83">
        <f t="shared" si="2"/>
        <v>23.3</v>
      </c>
      <c r="K27" s="83">
        <f t="shared" si="3"/>
        <v>2.33</v>
      </c>
      <c r="L27" s="93">
        <v>5</v>
      </c>
      <c r="M27" s="93">
        <v>4</v>
      </c>
      <c r="N27" s="84">
        <v>5.5</v>
      </c>
      <c r="O27" s="85"/>
      <c r="P27" s="92"/>
      <c r="Q27" s="92"/>
      <c r="R27" s="83">
        <f t="shared" si="4"/>
        <v>14.5</v>
      </c>
      <c r="S27" s="83">
        <f t="shared" si="5"/>
        <v>3.625</v>
      </c>
      <c r="T27" s="86"/>
      <c r="U27" s="86"/>
      <c r="V27" s="86"/>
      <c r="W27" s="87">
        <v>24.5</v>
      </c>
      <c r="X27" s="87">
        <f t="shared" si="6"/>
        <v>12.25</v>
      </c>
      <c r="Y27" s="88">
        <f t="shared" si="7"/>
        <v>18</v>
      </c>
      <c r="Z27" s="89"/>
      <c r="AA27" s="90">
        <f t="shared" si="0"/>
        <v>18</v>
      </c>
      <c r="AB27" s="91" t="str">
        <f t="shared" si="1"/>
        <v>F</v>
      </c>
    </row>
    <row r="28" spans="1:28" ht="18" customHeight="1">
      <c r="A28" s="6">
        <v>19</v>
      </c>
      <c r="B28" s="116">
        <v>14019019067</v>
      </c>
      <c r="C28" s="116" t="s">
        <v>67</v>
      </c>
      <c r="D28" s="79">
        <v>5.5</v>
      </c>
      <c r="E28" s="79">
        <v>7</v>
      </c>
      <c r="F28" s="79">
        <v>4.8</v>
      </c>
      <c r="G28" s="80">
        <v>8</v>
      </c>
      <c r="H28" s="81"/>
      <c r="I28" s="92"/>
      <c r="J28" s="83">
        <f t="shared" si="2"/>
        <v>25.3</v>
      </c>
      <c r="K28" s="83">
        <f t="shared" si="3"/>
        <v>2.5300000000000002</v>
      </c>
      <c r="L28" s="93">
        <v>5.5</v>
      </c>
      <c r="M28" s="93">
        <v>4</v>
      </c>
      <c r="N28" s="84">
        <v>5.5</v>
      </c>
      <c r="O28" s="85"/>
      <c r="P28" s="92"/>
      <c r="Q28" s="92"/>
      <c r="R28" s="83">
        <f t="shared" si="4"/>
        <v>15</v>
      </c>
      <c r="S28" s="83">
        <f t="shared" si="5"/>
        <v>3.75</v>
      </c>
      <c r="T28" s="86"/>
      <c r="U28" s="86"/>
      <c r="V28" s="86"/>
      <c r="W28" s="87">
        <v>28.8</v>
      </c>
      <c r="X28" s="87">
        <f t="shared" si="6"/>
        <v>14.400000000000002</v>
      </c>
      <c r="Y28" s="88">
        <f t="shared" si="7"/>
        <v>21</v>
      </c>
      <c r="Z28" s="89"/>
      <c r="AA28" s="90">
        <f t="shared" si="0"/>
        <v>21</v>
      </c>
      <c r="AB28" s="91" t="str">
        <f t="shared" si="1"/>
        <v>F</v>
      </c>
    </row>
    <row r="29" spans="1:28" ht="18" customHeight="1">
      <c r="A29" s="6">
        <v>20</v>
      </c>
      <c r="B29" s="116">
        <v>14019019069</v>
      </c>
      <c r="C29" s="116" t="s">
        <v>68</v>
      </c>
      <c r="D29" s="79">
        <v>4.25</v>
      </c>
      <c r="E29" s="79">
        <v>6</v>
      </c>
      <c r="F29" s="79">
        <v>4.8</v>
      </c>
      <c r="G29" s="80">
        <v>7</v>
      </c>
      <c r="H29" s="81"/>
      <c r="I29" s="92"/>
      <c r="J29" s="83">
        <f t="shared" si="2"/>
        <v>22.05</v>
      </c>
      <c r="K29" s="83">
        <f t="shared" si="3"/>
        <v>2.2050000000000001</v>
      </c>
      <c r="L29" s="93">
        <v>4.5</v>
      </c>
      <c r="M29" s="93">
        <v>4.5</v>
      </c>
      <c r="N29" s="84">
        <v>1</v>
      </c>
      <c r="O29" s="85"/>
      <c r="P29" s="92"/>
      <c r="Q29" s="92"/>
      <c r="R29" s="83">
        <f t="shared" si="4"/>
        <v>10</v>
      </c>
      <c r="S29" s="83">
        <f t="shared" si="5"/>
        <v>2.5</v>
      </c>
      <c r="T29" s="86"/>
      <c r="U29" s="86"/>
      <c r="V29" s="86"/>
      <c r="W29" s="87"/>
      <c r="X29" s="87">
        <f t="shared" si="6"/>
        <v>0</v>
      </c>
      <c r="Y29" s="88">
        <f t="shared" si="7"/>
        <v>5</v>
      </c>
      <c r="Z29" s="89"/>
      <c r="AA29" s="90">
        <f t="shared" si="0"/>
        <v>5</v>
      </c>
      <c r="AB29" s="91" t="str">
        <f t="shared" si="1"/>
        <v>F</v>
      </c>
    </row>
    <row r="30" spans="1:28" ht="18" customHeight="1">
      <c r="A30" s="6">
        <v>21</v>
      </c>
      <c r="B30" s="116">
        <v>14019019070</v>
      </c>
      <c r="C30" s="116" t="s">
        <v>69</v>
      </c>
      <c r="D30" s="79">
        <v>6.75</v>
      </c>
      <c r="E30" s="79">
        <v>7</v>
      </c>
      <c r="F30" s="79">
        <v>6</v>
      </c>
      <c r="G30" s="80">
        <v>8</v>
      </c>
      <c r="H30" s="81"/>
      <c r="I30" s="92"/>
      <c r="J30" s="83">
        <f t="shared" si="2"/>
        <v>27.75</v>
      </c>
      <c r="K30" s="83">
        <f t="shared" si="3"/>
        <v>2.7750000000000004</v>
      </c>
      <c r="L30" s="93">
        <v>5</v>
      </c>
      <c r="M30" s="93">
        <v>4</v>
      </c>
      <c r="N30" s="84">
        <v>5</v>
      </c>
      <c r="O30" s="85"/>
      <c r="P30" s="92"/>
      <c r="Q30" s="92"/>
      <c r="R30" s="83">
        <f t="shared" si="4"/>
        <v>14</v>
      </c>
      <c r="S30" s="83">
        <f t="shared" si="5"/>
        <v>3.5</v>
      </c>
      <c r="T30" s="86"/>
      <c r="U30" s="86"/>
      <c r="V30" s="86"/>
      <c r="W30" s="87">
        <v>29.25</v>
      </c>
      <c r="X30" s="87">
        <f t="shared" si="6"/>
        <v>14.625</v>
      </c>
      <c r="Y30" s="88">
        <f t="shared" si="7"/>
        <v>21</v>
      </c>
      <c r="Z30" s="89"/>
      <c r="AA30" s="90">
        <f t="shared" si="0"/>
        <v>21</v>
      </c>
      <c r="AB30" s="91" t="str">
        <f t="shared" si="1"/>
        <v>F</v>
      </c>
    </row>
    <row r="31" spans="1:28" ht="18" customHeight="1">
      <c r="A31" s="6">
        <v>22</v>
      </c>
      <c r="B31" s="116">
        <v>14019019072</v>
      </c>
      <c r="C31" s="116" t="s">
        <v>70</v>
      </c>
      <c r="D31" s="79">
        <v>2.5</v>
      </c>
      <c r="E31" s="79">
        <v>3.5</v>
      </c>
      <c r="F31" s="79">
        <v>5</v>
      </c>
      <c r="G31" s="80">
        <v>6</v>
      </c>
      <c r="H31" s="81"/>
      <c r="I31" s="92"/>
      <c r="J31" s="83">
        <f t="shared" si="2"/>
        <v>17</v>
      </c>
      <c r="K31" s="83">
        <f t="shared" si="3"/>
        <v>1.7000000000000002</v>
      </c>
      <c r="L31" s="93">
        <v>4.5</v>
      </c>
      <c r="M31" s="93">
        <v>4.5</v>
      </c>
      <c r="N31" s="84"/>
      <c r="O31" s="85"/>
      <c r="P31" s="92"/>
      <c r="Q31" s="92"/>
      <c r="R31" s="83">
        <f t="shared" si="4"/>
        <v>9</v>
      </c>
      <c r="S31" s="83">
        <f t="shared" si="5"/>
        <v>2.25</v>
      </c>
      <c r="T31" s="86"/>
      <c r="U31" s="86"/>
      <c r="V31" s="86"/>
      <c r="W31" s="87">
        <v>21.5</v>
      </c>
      <c r="X31" s="87">
        <f t="shared" si="6"/>
        <v>10.75</v>
      </c>
      <c r="Y31" s="88">
        <f t="shared" si="7"/>
        <v>15</v>
      </c>
      <c r="Z31" s="89"/>
      <c r="AA31" s="90">
        <f t="shared" si="0"/>
        <v>15</v>
      </c>
      <c r="AB31" s="91" t="str">
        <f t="shared" si="1"/>
        <v>F</v>
      </c>
    </row>
    <row r="32" spans="1:28" ht="18" customHeight="1">
      <c r="A32" s="6">
        <v>23</v>
      </c>
      <c r="B32" s="116">
        <v>14019019074</v>
      </c>
      <c r="C32" s="116" t="s">
        <v>71</v>
      </c>
      <c r="D32" s="79">
        <v>0</v>
      </c>
      <c r="E32" s="79">
        <v>4.5</v>
      </c>
      <c r="F32" s="79">
        <v>4.7</v>
      </c>
      <c r="G32" s="80">
        <v>7</v>
      </c>
      <c r="H32" s="81"/>
      <c r="I32" s="92"/>
      <c r="J32" s="83">
        <f t="shared" si="2"/>
        <v>16.2</v>
      </c>
      <c r="K32" s="83">
        <f t="shared" si="3"/>
        <v>1.62</v>
      </c>
      <c r="L32" s="93">
        <v>0</v>
      </c>
      <c r="M32" s="93">
        <v>0</v>
      </c>
      <c r="N32" s="84">
        <v>4</v>
      </c>
      <c r="O32" s="85"/>
      <c r="P32" s="92"/>
      <c r="Q32" s="92"/>
      <c r="R32" s="83">
        <f t="shared" si="4"/>
        <v>4</v>
      </c>
      <c r="S32" s="83">
        <f t="shared" si="5"/>
        <v>1</v>
      </c>
      <c r="T32" s="86"/>
      <c r="U32" s="86"/>
      <c r="V32" s="86"/>
      <c r="W32" s="87">
        <v>4.5</v>
      </c>
      <c r="X32" s="87">
        <f t="shared" si="6"/>
        <v>2.25</v>
      </c>
      <c r="Y32" s="88">
        <f t="shared" si="7"/>
        <v>5</v>
      </c>
      <c r="Z32" s="89"/>
      <c r="AA32" s="90">
        <f t="shared" si="0"/>
        <v>5</v>
      </c>
      <c r="AB32" s="91" t="str">
        <f t="shared" si="1"/>
        <v>F</v>
      </c>
    </row>
    <row r="33" spans="1:28" ht="18" customHeight="1">
      <c r="A33" s="6">
        <v>24</v>
      </c>
      <c r="B33" s="117">
        <v>14019019075</v>
      </c>
      <c r="C33" s="117" t="s">
        <v>72</v>
      </c>
      <c r="D33" s="79">
        <v>5</v>
      </c>
      <c r="E33" s="79">
        <v>8</v>
      </c>
      <c r="F33" s="79">
        <v>5.8</v>
      </c>
      <c r="G33" s="80">
        <v>6</v>
      </c>
      <c r="H33" s="81"/>
      <c r="I33" s="92"/>
      <c r="J33" s="83">
        <f t="shared" si="2"/>
        <v>24.8</v>
      </c>
      <c r="K33" s="83">
        <f t="shared" si="3"/>
        <v>2.48</v>
      </c>
      <c r="L33" s="93">
        <v>5</v>
      </c>
      <c r="M33" s="93">
        <v>6</v>
      </c>
      <c r="N33" s="84">
        <v>4</v>
      </c>
      <c r="O33" s="85"/>
      <c r="P33" s="92"/>
      <c r="Q33" s="92"/>
      <c r="R33" s="83">
        <f t="shared" si="4"/>
        <v>15</v>
      </c>
      <c r="S33" s="83">
        <f t="shared" si="5"/>
        <v>3.75</v>
      </c>
      <c r="T33" s="86"/>
      <c r="U33" s="86"/>
      <c r="V33" s="86"/>
      <c r="W33" s="87">
        <v>25</v>
      </c>
      <c r="X33" s="87">
        <f t="shared" si="6"/>
        <v>12.5</v>
      </c>
      <c r="Y33" s="88">
        <f t="shared" si="7"/>
        <v>19</v>
      </c>
      <c r="Z33" s="89"/>
      <c r="AA33" s="90">
        <f t="shared" si="0"/>
        <v>19</v>
      </c>
      <c r="AB33" s="91" t="str">
        <f t="shared" si="1"/>
        <v>F</v>
      </c>
    </row>
    <row r="34" spans="1:28" ht="18" customHeight="1">
      <c r="A34" s="6">
        <v>25</v>
      </c>
      <c r="B34" s="117">
        <v>14019019078</v>
      </c>
      <c r="C34" s="117" t="s">
        <v>73</v>
      </c>
      <c r="D34" s="79">
        <v>4</v>
      </c>
      <c r="E34" s="79">
        <v>9.5</v>
      </c>
      <c r="F34" s="79">
        <v>5.3</v>
      </c>
      <c r="G34" s="80">
        <v>6</v>
      </c>
      <c r="H34" s="81"/>
      <c r="I34" s="92"/>
      <c r="J34" s="83">
        <f t="shared" si="2"/>
        <v>24.8</v>
      </c>
      <c r="K34" s="83">
        <f t="shared" si="3"/>
        <v>2.48</v>
      </c>
      <c r="L34" s="93">
        <v>5</v>
      </c>
      <c r="M34" s="93">
        <v>4.5</v>
      </c>
      <c r="N34" s="84">
        <v>4.5</v>
      </c>
      <c r="O34" s="85"/>
      <c r="P34" s="92"/>
      <c r="Q34" s="92"/>
      <c r="R34" s="83">
        <f t="shared" si="4"/>
        <v>14</v>
      </c>
      <c r="S34" s="83">
        <f t="shared" si="5"/>
        <v>3.5</v>
      </c>
      <c r="T34" s="86"/>
      <c r="U34" s="86"/>
      <c r="V34" s="86"/>
      <c r="W34" s="87">
        <v>19</v>
      </c>
      <c r="X34" s="87">
        <f t="shared" si="6"/>
        <v>9.5</v>
      </c>
      <c r="Y34" s="88">
        <f t="shared" si="7"/>
        <v>15</v>
      </c>
      <c r="Z34" s="89"/>
      <c r="AA34" s="90">
        <f t="shared" si="0"/>
        <v>15</v>
      </c>
      <c r="AB34" s="91" t="str">
        <f t="shared" si="1"/>
        <v>F</v>
      </c>
    </row>
    <row r="35" spans="1:28" ht="18" customHeight="1">
      <c r="A35" s="6">
        <v>26</v>
      </c>
      <c r="B35" s="117">
        <v>14019019081</v>
      </c>
      <c r="C35" s="117" t="s">
        <v>74</v>
      </c>
      <c r="D35" s="79">
        <v>0.25</v>
      </c>
      <c r="E35" s="79">
        <v>7.5</v>
      </c>
      <c r="F35" s="79">
        <v>5.5</v>
      </c>
      <c r="G35" s="80">
        <v>9</v>
      </c>
      <c r="H35" s="81"/>
      <c r="I35" s="92"/>
      <c r="J35" s="83">
        <f t="shared" si="2"/>
        <v>22.25</v>
      </c>
      <c r="K35" s="83">
        <f t="shared" si="3"/>
        <v>2.2250000000000001</v>
      </c>
      <c r="L35" s="93">
        <v>4</v>
      </c>
      <c r="M35" s="93">
        <v>5</v>
      </c>
      <c r="N35" s="84">
        <v>3</v>
      </c>
      <c r="O35" s="85"/>
      <c r="P35" s="92"/>
      <c r="Q35" s="92"/>
      <c r="R35" s="83">
        <f t="shared" si="4"/>
        <v>12</v>
      </c>
      <c r="S35" s="83">
        <f t="shared" si="5"/>
        <v>3</v>
      </c>
      <c r="T35" s="86"/>
      <c r="U35" s="86"/>
      <c r="V35" s="86"/>
      <c r="W35" s="87">
        <v>12.5</v>
      </c>
      <c r="X35" s="87">
        <f t="shared" si="6"/>
        <v>6.25</v>
      </c>
      <c r="Y35" s="88">
        <f t="shared" si="7"/>
        <v>11</v>
      </c>
      <c r="Z35" s="89"/>
      <c r="AA35" s="90">
        <f t="shared" si="0"/>
        <v>11</v>
      </c>
      <c r="AB35" s="91" t="str">
        <f t="shared" si="1"/>
        <v>F</v>
      </c>
    </row>
    <row r="36" spans="1:28" ht="18" customHeight="1">
      <c r="A36" s="6">
        <v>27</v>
      </c>
      <c r="B36" s="117">
        <v>14019019082</v>
      </c>
      <c r="C36" s="117" t="s">
        <v>75</v>
      </c>
      <c r="D36" s="79">
        <v>2</v>
      </c>
      <c r="E36" s="79">
        <v>8</v>
      </c>
      <c r="F36" s="79">
        <v>6</v>
      </c>
      <c r="G36" s="80">
        <v>9</v>
      </c>
      <c r="H36" s="81"/>
      <c r="I36" s="92"/>
      <c r="J36" s="83">
        <f t="shared" si="2"/>
        <v>25</v>
      </c>
      <c r="K36" s="83">
        <f t="shared" si="3"/>
        <v>2.5</v>
      </c>
      <c r="L36" s="93">
        <v>4.5</v>
      </c>
      <c r="M36" s="93">
        <v>3.5</v>
      </c>
      <c r="N36" s="84">
        <v>6</v>
      </c>
      <c r="O36" s="85"/>
      <c r="P36" s="92"/>
      <c r="Q36" s="92"/>
      <c r="R36" s="83">
        <f t="shared" si="4"/>
        <v>14</v>
      </c>
      <c r="S36" s="83">
        <f t="shared" si="5"/>
        <v>3.5</v>
      </c>
      <c r="T36" s="86"/>
      <c r="U36" s="86"/>
      <c r="V36" s="86"/>
      <c r="W36" s="87">
        <v>25</v>
      </c>
      <c r="X36" s="87">
        <f t="shared" si="6"/>
        <v>12.5</v>
      </c>
      <c r="Y36" s="88">
        <f t="shared" si="7"/>
        <v>19</v>
      </c>
      <c r="Z36" s="89"/>
      <c r="AA36" s="90">
        <f t="shared" si="0"/>
        <v>19</v>
      </c>
      <c r="AB36" s="91" t="str">
        <f t="shared" si="1"/>
        <v>F</v>
      </c>
    </row>
    <row r="37" spans="1:28" ht="18" customHeight="1">
      <c r="A37" s="6">
        <v>28</v>
      </c>
      <c r="B37" s="117">
        <v>14019019084</v>
      </c>
      <c r="C37" s="117" t="s">
        <v>76</v>
      </c>
      <c r="D37" s="79">
        <v>0.5</v>
      </c>
      <c r="E37" s="79">
        <v>5.5</v>
      </c>
      <c r="F37" s="79">
        <v>0</v>
      </c>
      <c r="G37" s="80">
        <v>0</v>
      </c>
      <c r="H37" s="81"/>
      <c r="I37" s="92"/>
      <c r="J37" s="83">
        <f t="shared" si="2"/>
        <v>6</v>
      </c>
      <c r="K37" s="83">
        <f t="shared" si="3"/>
        <v>0.6</v>
      </c>
      <c r="L37" s="93">
        <v>4.5</v>
      </c>
      <c r="M37" s="93">
        <v>2.5</v>
      </c>
      <c r="N37" s="84">
        <v>1.5</v>
      </c>
      <c r="O37" s="85"/>
      <c r="P37" s="92"/>
      <c r="Q37" s="92"/>
      <c r="R37" s="83">
        <f t="shared" si="4"/>
        <v>8.5</v>
      </c>
      <c r="S37" s="83">
        <f t="shared" si="5"/>
        <v>2.125</v>
      </c>
      <c r="T37" s="86"/>
      <c r="U37" s="86"/>
      <c r="V37" s="86"/>
      <c r="W37" s="87">
        <v>4.25</v>
      </c>
      <c r="X37" s="87">
        <f t="shared" si="6"/>
        <v>2.125</v>
      </c>
      <c r="Y37" s="88">
        <f t="shared" si="7"/>
        <v>5</v>
      </c>
      <c r="Z37" s="89"/>
      <c r="AA37" s="90">
        <f t="shared" si="0"/>
        <v>5</v>
      </c>
      <c r="AB37" s="91" t="str">
        <f t="shared" si="1"/>
        <v>F</v>
      </c>
    </row>
    <row r="38" spans="1:28" ht="18" customHeight="1">
      <c r="A38" s="6">
        <v>29</v>
      </c>
      <c r="B38" s="117">
        <v>14019019086</v>
      </c>
      <c r="C38" s="117" t="s">
        <v>77</v>
      </c>
      <c r="D38" s="79">
        <v>8.25</v>
      </c>
      <c r="E38" s="79">
        <v>4.5</v>
      </c>
      <c r="F38" s="79">
        <v>7.5</v>
      </c>
      <c r="G38" s="80">
        <v>3</v>
      </c>
      <c r="H38" s="81"/>
      <c r="I38" s="92"/>
      <c r="J38" s="83">
        <f t="shared" si="2"/>
        <v>23.25</v>
      </c>
      <c r="K38" s="83">
        <f t="shared" si="3"/>
        <v>2.3250000000000002</v>
      </c>
      <c r="L38" s="119">
        <v>7.5</v>
      </c>
      <c r="M38" s="93">
        <v>8</v>
      </c>
      <c r="N38" s="84">
        <v>7</v>
      </c>
      <c r="O38" s="85"/>
      <c r="P38" s="92"/>
      <c r="Q38" s="92"/>
      <c r="R38" s="83">
        <f t="shared" si="4"/>
        <v>22.5</v>
      </c>
      <c r="S38" s="83">
        <f t="shared" si="5"/>
        <v>5.625</v>
      </c>
      <c r="T38" s="86"/>
      <c r="U38" s="86"/>
      <c r="V38" s="86"/>
      <c r="W38" s="87">
        <v>33.75</v>
      </c>
      <c r="X38" s="87">
        <f t="shared" si="6"/>
        <v>16.875</v>
      </c>
      <c r="Y38" s="88">
        <f t="shared" si="7"/>
        <v>25</v>
      </c>
      <c r="Z38" s="89"/>
      <c r="AA38" s="90">
        <f t="shared" si="0"/>
        <v>25</v>
      </c>
      <c r="AB38" s="91" t="str">
        <f t="shared" si="1"/>
        <v>F</v>
      </c>
    </row>
    <row r="39" spans="1:28" ht="18" customHeight="1">
      <c r="A39" s="6">
        <v>30</v>
      </c>
      <c r="B39" s="117">
        <v>14019019087</v>
      </c>
      <c r="C39" s="117" t="s">
        <v>78</v>
      </c>
      <c r="D39" s="79">
        <v>5.5</v>
      </c>
      <c r="E39" s="79">
        <v>7.5</v>
      </c>
      <c r="F39" s="79">
        <v>5.7</v>
      </c>
      <c r="G39" s="80">
        <v>7</v>
      </c>
      <c r="H39" s="81"/>
      <c r="I39" s="92"/>
      <c r="J39" s="83">
        <f t="shared" si="2"/>
        <v>25.7</v>
      </c>
      <c r="K39" s="83">
        <f t="shared" si="3"/>
        <v>2.5700000000000003</v>
      </c>
      <c r="L39" s="93">
        <v>5</v>
      </c>
      <c r="M39" s="93">
        <v>6.25</v>
      </c>
      <c r="N39" s="84">
        <v>3.5</v>
      </c>
      <c r="O39" s="85"/>
      <c r="P39" s="92"/>
      <c r="Q39" s="92"/>
      <c r="R39" s="83">
        <f t="shared" si="4"/>
        <v>14.75</v>
      </c>
      <c r="S39" s="83">
        <f t="shared" si="5"/>
        <v>3.6875</v>
      </c>
      <c r="T39" s="86"/>
      <c r="U39" s="86"/>
      <c r="V39" s="86"/>
      <c r="W39" s="87">
        <v>17</v>
      </c>
      <c r="X39" s="87">
        <f t="shared" si="6"/>
        <v>8.5</v>
      </c>
      <c r="Y39" s="88">
        <f t="shared" si="7"/>
        <v>15</v>
      </c>
      <c r="Z39" s="89"/>
      <c r="AA39" s="90">
        <f t="shared" si="0"/>
        <v>15</v>
      </c>
      <c r="AB39" s="91" t="str">
        <f t="shared" si="1"/>
        <v>F</v>
      </c>
    </row>
    <row r="40" spans="1:28" ht="18" customHeight="1">
      <c r="A40" s="6">
        <v>31</v>
      </c>
      <c r="B40" s="77">
        <v>14019019094</v>
      </c>
      <c r="C40" s="78" t="s">
        <v>80</v>
      </c>
      <c r="D40" s="79">
        <v>7.75</v>
      </c>
      <c r="E40" s="79">
        <v>4</v>
      </c>
      <c r="F40" s="79">
        <v>0</v>
      </c>
      <c r="G40" s="80">
        <v>0</v>
      </c>
      <c r="H40" s="81"/>
      <c r="I40" s="92"/>
      <c r="J40" s="83">
        <f t="shared" si="2"/>
        <v>11.75</v>
      </c>
      <c r="K40" s="83">
        <f t="shared" si="3"/>
        <v>1.1749999999999998</v>
      </c>
      <c r="L40" s="93">
        <v>5.5</v>
      </c>
      <c r="M40" s="93">
        <v>6.5</v>
      </c>
      <c r="N40" s="84">
        <v>6</v>
      </c>
      <c r="O40" s="85"/>
      <c r="P40" s="92"/>
      <c r="Q40" s="92"/>
      <c r="R40" s="83">
        <f t="shared" si="4"/>
        <v>18</v>
      </c>
      <c r="S40" s="83">
        <f t="shared" si="5"/>
        <v>4.5</v>
      </c>
      <c r="T40" s="86"/>
      <c r="U40" s="86"/>
      <c r="V40" s="86"/>
      <c r="W40" s="87"/>
      <c r="X40" s="87">
        <f t="shared" si="6"/>
        <v>0</v>
      </c>
      <c r="Y40" s="88">
        <f t="shared" si="7"/>
        <v>6</v>
      </c>
      <c r="Z40" s="89"/>
      <c r="AA40" s="90">
        <f t="shared" si="0"/>
        <v>6</v>
      </c>
      <c r="AB40" s="91" t="str">
        <f t="shared" si="1"/>
        <v>F</v>
      </c>
    </row>
    <row r="41" spans="1:28" ht="18" customHeight="1">
      <c r="A41" s="6">
        <v>32</v>
      </c>
      <c r="B41" s="77">
        <v>14019019076</v>
      </c>
      <c r="C41" s="78" t="s">
        <v>81</v>
      </c>
      <c r="D41" s="79">
        <v>1.5</v>
      </c>
      <c r="E41" s="79">
        <v>3.5</v>
      </c>
      <c r="F41" s="79">
        <v>5</v>
      </c>
      <c r="G41" s="80">
        <v>7</v>
      </c>
      <c r="H41" s="81"/>
      <c r="I41" s="92"/>
      <c r="J41" s="83">
        <f t="shared" si="2"/>
        <v>17</v>
      </c>
      <c r="K41" s="83">
        <f t="shared" si="3"/>
        <v>1.7000000000000002</v>
      </c>
      <c r="L41" s="93">
        <v>6.5</v>
      </c>
      <c r="M41" s="93">
        <v>0</v>
      </c>
      <c r="N41" s="84"/>
      <c r="O41" s="85"/>
      <c r="P41" s="92"/>
      <c r="Q41" s="92"/>
      <c r="R41" s="83">
        <f t="shared" ref="R41:R59" si="8">SUM(L41:Q41)</f>
        <v>6.5</v>
      </c>
      <c r="S41" s="83">
        <f t="shared" si="5"/>
        <v>1.625</v>
      </c>
      <c r="T41" s="86"/>
      <c r="U41" s="86"/>
      <c r="V41" s="86"/>
      <c r="W41" s="87">
        <v>28.3</v>
      </c>
      <c r="X41" s="87">
        <f t="shared" si="6"/>
        <v>14.150000000000002</v>
      </c>
      <c r="Y41" s="88">
        <f t="shared" si="7"/>
        <v>17</v>
      </c>
      <c r="Z41" s="89"/>
      <c r="AA41" s="90">
        <f t="shared" si="0"/>
        <v>17</v>
      </c>
      <c r="AB41" s="91" t="str">
        <f t="shared" si="1"/>
        <v>F</v>
      </c>
    </row>
    <row r="42" spans="1:28" ht="18" customHeight="1">
      <c r="A42" s="6">
        <v>33</v>
      </c>
      <c r="B42" s="77">
        <v>14019019103</v>
      </c>
      <c r="C42" s="78" t="s">
        <v>82</v>
      </c>
      <c r="D42" s="79">
        <v>1</v>
      </c>
      <c r="E42" s="79">
        <v>9.5</v>
      </c>
      <c r="F42" s="79">
        <v>5.3</v>
      </c>
      <c r="G42" s="80">
        <v>8</v>
      </c>
      <c r="H42" s="81"/>
      <c r="I42" s="92"/>
      <c r="J42" s="83">
        <f t="shared" si="2"/>
        <v>23.8</v>
      </c>
      <c r="K42" s="83">
        <f t="shared" si="3"/>
        <v>2.3800000000000003</v>
      </c>
      <c r="L42" s="93">
        <v>4.5</v>
      </c>
      <c r="M42" s="93"/>
      <c r="N42" s="84">
        <v>3.5</v>
      </c>
      <c r="O42" s="85"/>
      <c r="P42" s="92"/>
      <c r="Q42" s="92"/>
      <c r="R42" s="83">
        <f t="shared" si="8"/>
        <v>8</v>
      </c>
      <c r="S42" s="83">
        <f t="shared" si="5"/>
        <v>2</v>
      </c>
      <c r="T42" s="86"/>
      <c r="U42" s="86"/>
      <c r="V42" s="86"/>
      <c r="W42" s="87">
        <v>17</v>
      </c>
      <c r="X42" s="87">
        <f t="shared" ref="X42:X59" si="9">+W42/$W$9*$X$9</f>
        <v>8.5</v>
      </c>
      <c r="Y42" s="88">
        <f t="shared" si="7"/>
        <v>13</v>
      </c>
      <c r="Z42" s="89"/>
      <c r="AA42" s="90">
        <f t="shared" si="0"/>
        <v>13</v>
      </c>
      <c r="AB42" s="91" t="str">
        <f t="shared" ref="AB42:AB63" si="10">HLOOKUP(AA42,Range,2)</f>
        <v>F</v>
      </c>
    </row>
    <row r="43" spans="1:28" ht="18" customHeight="1">
      <c r="A43" s="6">
        <v>34</v>
      </c>
      <c r="B43" s="77">
        <v>14019019061</v>
      </c>
      <c r="C43" s="78" t="s">
        <v>83</v>
      </c>
      <c r="D43" s="79">
        <v>1.25</v>
      </c>
      <c r="E43" s="79">
        <v>8</v>
      </c>
      <c r="F43" s="79">
        <v>4.8</v>
      </c>
      <c r="G43" s="80">
        <v>6</v>
      </c>
      <c r="H43" s="81"/>
      <c r="I43" s="92"/>
      <c r="J43" s="83">
        <f t="shared" ref="J43:J59" si="11">SUM(D43:I43)</f>
        <v>20.05</v>
      </c>
      <c r="K43" s="83">
        <f t="shared" si="3"/>
        <v>2.0049999999999999</v>
      </c>
      <c r="L43" s="93">
        <v>4.5</v>
      </c>
      <c r="M43" s="93">
        <v>4</v>
      </c>
      <c r="N43" s="84">
        <v>4</v>
      </c>
      <c r="O43" s="85"/>
      <c r="P43" s="92"/>
      <c r="Q43" s="92"/>
      <c r="R43" s="83">
        <f t="shared" si="8"/>
        <v>12.5</v>
      </c>
      <c r="S43" s="83">
        <f t="shared" si="5"/>
        <v>3.125</v>
      </c>
      <c r="T43" s="86"/>
      <c r="U43" s="86"/>
      <c r="V43" s="86"/>
      <c r="W43" s="87">
        <v>25.25</v>
      </c>
      <c r="X43" s="87">
        <f t="shared" si="9"/>
        <v>12.625</v>
      </c>
      <c r="Y43" s="88">
        <f t="shared" si="7"/>
        <v>18</v>
      </c>
      <c r="Z43" s="89"/>
      <c r="AA43" s="90">
        <f t="shared" si="0"/>
        <v>18</v>
      </c>
      <c r="AB43" s="91" t="str">
        <f t="shared" si="10"/>
        <v>F</v>
      </c>
    </row>
    <row r="44" spans="1:28" ht="18" customHeight="1">
      <c r="A44" s="6">
        <v>35</v>
      </c>
      <c r="B44" s="77">
        <v>14019019064</v>
      </c>
      <c r="C44" s="78" t="s">
        <v>84</v>
      </c>
      <c r="D44" s="79">
        <v>0.9</v>
      </c>
      <c r="E44" s="79"/>
      <c r="F44" s="79"/>
      <c r="G44" s="80"/>
      <c r="H44" s="81"/>
      <c r="I44" s="92"/>
      <c r="J44" s="83">
        <f t="shared" si="11"/>
        <v>0.9</v>
      </c>
      <c r="K44" s="83">
        <f t="shared" si="3"/>
        <v>9.0000000000000011E-2</v>
      </c>
      <c r="L44" s="93"/>
      <c r="M44" s="93"/>
      <c r="N44" s="84"/>
      <c r="O44" s="85"/>
      <c r="P44" s="92"/>
      <c r="Q44" s="92"/>
      <c r="R44" s="83">
        <f t="shared" si="8"/>
        <v>0</v>
      </c>
      <c r="S44" s="83">
        <f t="shared" si="5"/>
        <v>0</v>
      </c>
      <c r="T44" s="86"/>
      <c r="U44" s="86"/>
      <c r="V44" s="86"/>
      <c r="W44" s="87"/>
      <c r="X44" s="87">
        <f t="shared" si="9"/>
        <v>0</v>
      </c>
      <c r="Y44" s="88">
        <f t="shared" si="7"/>
        <v>0</v>
      </c>
      <c r="Z44" s="89"/>
      <c r="AA44" s="90">
        <f t="shared" si="0"/>
        <v>0</v>
      </c>
      <c r="AB44" s="91" t="str">
        <f t="shared" si="10"/>
        <v>F</v>
      </c>
    </row>
    <row r="45" spans="1:28" ht="18" customHeight="1">
      <c r="A45" s="6">
        <v>36</v>
      </c>
      <c r="B45" s="77">
        <v>14019019059</v>
      </c>
      <c r="C45" s="78" t="s">
        <v>85</v>
      </c>
      <c r="D45" s="79">
        <v>5.75</v>
      </c>
      <c r="E45" s="79">
        <v>6.5</v>
      </c>
      <c r="F45" s="79">
        <v>5.5</v>
      </c>
      <c r="G45" s="80">
        <v>9</v>
      </c>
      <c r="H45" s="81"/>
      <c r="I45" s="92"/>
      <c r="J45" s="83">
        <f t="shared" si="11"/>
        <v>26.75</v>
      </c>
      <c r="K45" s="83">
        <f t="shared" si="3"/>
        <v>2.6750000000000003</v>
      </c>
      <c r="L45" s="93">
        <v>6</v>
      </c>
      <c r="M45" s="93">
        <v>6.5</v>
      </c>
      <c r="N45" s="84">
        <v>6</v>
      </c>
      <c r="O45" s="85"/>
      <c r="P45" s="92"/>
      <c r="Q45" s="92"/>
      <c r="R45" s="83">
        <f t="shared" si="8"/>
        <v>18.5</v>
      </c>
      <c r="S45" s="83">
        <f t="shared" si="5"/>
        <v>4.625</v>
      </c>
      <c r="T45" s="86"/>
      <c r="U45" s="86"/>
      <c r="V45" s="86"/>
      <c r="W45" s="87">
        <v>30</v>
      </c>
      <c r="X45" s="87">
        <f t="shared" si="9"/>
        <v>15</v>
      </c>
      <c r="Y45" s="88">
        <f t="shared" si="7"/>
        <v>22</v>
      </c>
      <c r="Z45" s="94"/>
      <c r="AA45" s="90">
        <f t="shared" si="0"/>
        <v>22</v>
      </c>
      <c r="AB45" s="91" t="str">
        <f t="shared" si="10"/>
        <v>F</v>
      </c>
    </row>
    <row r="46" spans="1:28" ht="18" customHeight="1">
      <c r="A46" s="6">
        <v>37</v>
      </c>
      <c r="B46" s="77">
        <v>14019019060</v>
      </c>
      <c r="C46" s="78" t="s">
        <v>86</v>
      </c>
      <c r="D46" s="79">
        <v>1</v>
      </c>
      <c r="E46" s="79">
        <v>9</v>
      </c>
      <c r="F46" s="79">
        <v>5</v>
      </c>
      <c r="G46" s="80">
        <v>6</v>
      </c>
      <c r="H46" s="81"/>
      <c r="I46" s="92"/>
      <c r="J46" s="83">
        <f t="shared" si="11"/>
        <v>21</v>
      </c>
      <c r="K46" s="83">
        <f t="shared" si="3"/>
        <v>2.1</v>
      </c>
      <c r="L46" s="93">
        <v>3</v>
      </c>
      <c r="M46" s="93">
        <v>2.5</v>
      </c>
      <c r="N46" s="84">
        <v>5.5</v>
      </c>
      <c r="O46" s="85"/>
      <c r="P46" s="92"/>
      <c r="Q46" s="92"/>
      <c r="R46" s="83">
        <f t="shared" si="8"/>
        <v>11</v>
      </c>
      <c r="S46" s="83">
        <f t="shared" si="5"/>
        <v>2.75</v>
      </c>
      <c r="T46" s="86"/>
      <c r="U46" s="86"/>
      <c r="V46" s="86"/>
      <c r="W46" s="87">
        <v>28.3</v>
      </c>
      <c r="X46" s="87">
        <f t="shared" si="9"/>
        <v>14.150000000000002</v>
      </c>
      <c r="Y46" s="88">
        <f t="shared" si="7"/>
        <v>19</v>
      </c>
      <c r="Z46" s="94"/>
      <c r="AA46" s="90">
        <f t="shared" si="0"/>
        <v>19</v>
      </c>
      <c r="AB46" s="91" t="str">
        <f t="shared" si="10"/>
        <v>F</v>
      </c>
    </row>
    <row r="47" spans="1:28" ht="18" customHeight="1">
      <c r="A47" s="6">
        <v>38</v>
      </c>
      <c r="B47" s="77">
        <v>14019019141</v>
      </c>
      <c r="C47" s="78" t="s">
        <v>87</v>
      </c>
      <c r="D47" s="79">
        <v>3</v>
      </c>
      <c r="E47" s="79">
        <v>1.5</v>
      </c>
      <c r="F47" s="79"/>
      <c r="G47" s="80"/>
      <c r="H47" s="81"/>
      <c r="I47" s="92"/>
      <c r="J47" s="83">
        <f t="shared" si="11"/>
        <v>4.5</v>
      </c>
      <c r="K47" s="83">
        <f t="shared" si="3"/>
        <v>0.44999999999999996</v>
      </c>
      <c r="L47" s="119">
        <v>5.5</v>
      </c>
      <c r="M47" s="93">
        <v>5</v>
      </c>
      <c r="N47" s="84">
        <v>5.5</v>
      </c>
      <c r="O47" s="85"/>
      <c r="P47" s="95"/>
      <c r="Q47" s="95"/>
      <c r="R47" s="83">
        <f t="shared" si="8"/>
        <v>16</v>
      </c>
      <c r="S47" s="83">
        <f t="shared" si="5"/>
        <v>4</v>
      </c>
      <c r="T47" s="86"/>
      <c r="U47" s="86"/>
      <c r="V47" s="86"/>
      <c r="W47" s="87">
        <v>29.3</v>
      </c>
      <c r="X47" s="87">
        <f t="shared" si="9"/>
        <v>14.649999999999999</v>
      </c>
      <c r="Y47" s="88">
        <f t="shared" si="7"/>
        <v>19</v>
      </c>
      <c r="Z47" s="96"/>
      <c r="AA47" s="90">
        <f t="shared" si="0"/>
        <v>19</v>
      </c>
      <c r="AB47" s="91" t="str">
        <f t="shared" si="10"/>
        <v>F</v>
      </c>
    </row>
    <row r="48" spans="1:28" ht="18" customHeight="1">
      <c r="A48" s="6">
        <v>39</v>
      </c>
      <c r="B48" s="77">
        <v>14019019128</v>
      </c>
      <c r="C48" s="78" t="s">
        <v>88</v>
      </c>
      <c r="D48" s="79">
        <v>4.5</v>
      </c>
      <c r="E48" s="79">
        <v>4</v>
      </c>
      <c r="F48" s="79">
        <v>5.3</v>
      </c>
      <c r="G48" s="80">
        <v>8</v>
      </c>
      <c r="H48" s="81"/>
      <c r="I48" s="95"/>
      <c r="J48" s="83">
        <f t="shared" si="11"/>
        <v>21.8</v>
      </c>
      <c r="K48" s="83">
        <f t="shared" si="3"/>
        <v>2.1800000000000002</v>
      </c>
      <c r="L48" s="93">
        <v>3.5</v>
      </c>
      <c r="M48" s="93">
        <v>3.5</v>
      </c>
      <c r="N48" s="84">
        <v>5.5</v>
      </c>
      <c r="O48" s="85"/>
      <c r="P48" s="95"/>
      <c r="Q48" s="95"/>
      <c r="R48" s="83">
        <f t="shared" si="8"/>
        <v>12.5</v>
      </c>
      <c r="S48" s="83">
        <f t="shared" si="5"/>
        <v>3.125</v>
      </c>
      <c r="T48" s="86"/>
      <c r="U48" s="86"/>
      <c r="V48" s="86"/>
      <c r="W48" s="87">
        <v>17.3</v>
      </c>
      <c r="X48" s="87">
        <f t="shared" si="9"/>
        <v>8.65</v>
      </c>
      <c r="Y48" s="88">
        <f t="shared" si="7"/>
        <v>14</v>
      </c>
      <c r="Z48" s="97"/>
      <c r="AA48" s="90">
        <f t="shared" si="0"/>
        <v>14</v>
      </c>
      <c r="AB48" s="91" t="str">
        <f t="shared" si="10"/>
        <v>F</v>
      </c>
    </row>
    <row r="49" spans="1:28" ht="18" customHeight="1">
      <c r="A49" s="6">
        <v>40</v>
      </c>
      <c r="B49" s="77">
        <v>14019019088</v>
      </c>
      <c r="C49" s="78" t="s">
        <v>89</v>
      </c>
      <c r="D49" s="79">
        <v>2</v>
      </c>
      <c r="E49" s="79">
        <v>4.5</v>
      </c>
      <c r="F49" s="79">
        <v>6.3</v>
      </c>
      <c r="G49" s="80">
        <v>5</v>
      </c>
      <c r="H49" s="81"/>
      <c r="I49" s="95"/>
      <c r="J49" s="83">
        <f t="shared" si="11"/>
        <v>17.8</v>
      </c>
      <c r="K49" s="83">
        <f t="shared" si="3"/>
        <v>1.7800000000000002</v>
      </c>
      <c r="L49" s="93">
        <v>3</v>
      </c>
      <c r="M49" s="93">
        <v>6.5</v>
      </c>
      <c r="N49" s="84">
        <v>5.5</v>
      </c>
      <c r="O49" s="85"/>
      <c r="P49" s="95"/>
      <c r="Q49" s="95"/>
      <c r="R49" s="83">
        <f t="shared" si="8"/>
        <v>15</v>
      </c>
      <c r="S49" s="83">
        <f t="shared" si="5"/>
        <v>3.75</v>
      </c>
      <c r="T49" s="86"/>
      <c r="U49" s="86"/>
      <c r="V49" s="86"/>
      <c r="W49" s="87">
        <v>24</v>
      </c>
      <c r="X49" s="87">
        <f t="shared" si="9"/>
        <v>12</v>
      </c>
      <c r="Y49" s="88">
        <f t="shared" si="7"/>
        <v>18</v>
      </c>
      <c r="Z49" s="97"/>
      <c r="AA49" s="90">
        <f t="shared" si="0"/>
        <v>18</v>
      </c>
      <c r="AB49" s="91" t="str">
        <f t="shared" si="10"/>
        <v>F</v>
      </c>
    </row>
    <row r="50" spans="1:28" ht="18" customHeight="1">
      <c r="A50" s="6">
        <v>41</v>
      </c>
      <c r="B50" s="77">
        <v>14019019115</v>
      </c>
      <c r="C50" s="78" t="s">
        <v>90</v>
      </c>
      <c r="D50" s="79">
        <v>2.5</v>
      </c>
      <c r="E50" s="79">
        <v>3.5</v>
      </c>
      <c r="F50" s="79">
        <v>4.2</v>
      </c>
      <c r="G50" s="80">
        <v>6</v>
      </c>
      <c r="H50" s="81"/>
      <c r="I50" s="98"/>
      <c r="J50" s="83">
        <f t="shared" si="11"/>
        <v>16.2</v>
      </c>
      <c r="K50" s="83">
        <f t="shared" si="3"/>
        <v>1.62</v>
      </c>
      <c r="L50" s="93">
        <v>5.5</v>
      </c>
      <c r="M50" s="93">
        <v>0</v>
      </c>
      <c r="N50" s="84">
        <v>6</v>
      </c>
      <c r="O50" s="85"/>
      <c r="P50" s="98"/>
      <c r="Q50" s="98"/>
      <c r="R50" s="83">
        <f t="shared" si="8"/>
        <v>11.5</v>
      </c>
      <c r="S50" s="83">
        <f t="shared" si="5"/>
        <v>2.875</v>
      </c>
      <c r="T50" s="86"/>
      <c r="U50" s="86"/>
      <c r="V50" s="86"/>
      <c r="W50" s="87">
        <v>31.5</v>
      </c>
      <c r="X50" s="87">
        <f t="shared" si="9"/>
        <v>15.75</v>
      </c>
      <c r="Y50" s="88">
        <f t="shared" si="7"/>
        <v>20</v>
      </c>
      <c r="Z50" s="98"/>
      <c r="AA50" s="90">
        <f t="shared" si="0"/>
        <v>20</v>
      </c>
      <c r="AB50" s="91" t="str">
        <f t="shared" si="10"/>
        <v>F</v>
      </c>
    </row>
    <row r="51" spans="1:28" ht="18" customHeight="1">
      <c r="A51" s="6">
        <v>42</v>
      </c>
      <c r="B51" s="77">
        <v>14019019063</v>
      </c>
      <c r="C51" s="78" t="s">
        <v>91</v>
      </c>
      <c r="D51" s="79">
        <v>4.5</v>
      </c>
      <c r="E51" s="79">
        <v>8.5</v>
      </c>
      <c r="F51" s="79">
        <v>5.5</v>
      </c>
      <c r="G51" s="80">
        <v>6</v>
      </c>
      <c r="H51" s="81"/>
      <c r="I51" s="98"/>
      <c r="J51" s="83">
        <f t="shared" si="11"/>
        <v>24.5</v>
      </c>
      <c r="K51" s="83">
        <f t="shared" si="3"/>
        <v>2.4500000000000002</v>
      </c>
      <c r="L51" s="93">
        <v>3</v>
      </c>
      <c r="M51" s="93">
        <v>4</v>
      </c>
      <c r="N51" s="84">
        <v>4</v>
      </c>
      <c r="O51" s="85"/>
      <c r="P51" s="98"/>
      <c r="Q51" s="98"/>
      <c r="R51" s="83">
        <f t="shared" si="8"/>
        <v>11</v>
      </c>
      <c r="S51" s="83">
        <f t="shared" si="5"/>
        <v>2.75</v>
      </c>
      <c r="T51" s="86"/>
      <c r="U51" s="86"/>
      <c r="V51" s="86"/>
      <c r="W51" s="87">
        <v>20.25</v>
      </c>
      <c r="X51" s="87">
        <f t="shared" si="9"/>
        <v>10.125</v>
      </c>
      <c r="Y51" s="88">
        <f t="shared" si="7"/>
        <v>15</v>
      </c>
      <c r="Z51" s="98"/>
      <c r="AA51" s="90">
        <f t="shared" si="0"/>
        <v>15</v>
      </c>
      <c r="AB51" s="91" t="str">
        <f t="shared" si="10"/>
        <v>F</v>
      </c>
    </row>
    <row r="52" spans="1:28" ht="18" customHeight="1">
      <c r="A52" s="6">
        <v>43</v>
      </c>
      <c r="B52" s="77">
        <v>14019019150</v>
      </c>
      <c r="C52" s="78" t="s">
        <v>92</v>
      </c>
      <c r="D52" s="79">
        <v>4.5</v>
      </c>
      <c r="E52" s="79">
        <v>8.5</v>
      </c>
      <c r="F52" s="79">
        <v>4.7</v>
      </c>
      <c r="G52" s="80">
        <v>7</v>
      </c>
      <c r="H52" s="81"/>
      <c r="I52" s="98"/>
      <c r="J52" s="83">
        <f t="shared" si="11"/>
        <v>24.7</v>
      </c>
      <c r="K52" s="83">
        <f t="shared" si="3"/>
        <v>2.4699999999999998</v>
      </c>
      <c r="L52" s="93">
        <v>4</v>
      </c>
      <c r="M52" s="93">
        <v>5</v>
      </c>
      <c r="N52" s="84">
        <v>4.5</v>
      </c>
      <c r="O52" s="85"/>
      <c r="P52" s="98"/>
      <c r="Q52" s="98"/>
      <c r="R52" s="83">
        <f t="shared" si="8"/>
        <v>13.5</v>
      </c>
      <c r="S52" s="83">
        <f t="shared" si="5"/>
        <v>3.375</v>
      </c>
      <c r="T52" s="86"/>
      <c r="U52" s="86"/>
      <c r="V52" s="86"/>
      <c r="W52" s="87">
        <v>29.75</v>
      </c>
      <c r="X52" s="87">
        <f t="shared" si="9"/>
        <v>14.875</v>
      </c>
      <c r="Y52" s="88">
        <f t="shared" si="7"/>
        <v>21</v>
      </c>
      <c r="Z52" s="98"/>
      <c r="AA52" s="90">
        <f t="shared" si="0"/>
        <v>21</v>
      </c>
      <c r="AB52" s="91" t="str">
        <f t="shared" si="10"/>
        <v>F</v>
      </c>
    </row>
    <row r="53" spans="1:28" ht="18" customHeight="1">
      <c r="A53" s="6">
        <v>44</v>
      </c>
      <c r="B53" s="77">
        <v>14019019122</v>
      </c>
      <c r="C53" s="78" t="s">
        <v>105</v>
      </c>
      <c r="D53" s="79">
        <v>3</v>
      </c>
      <c r="E53" s="79">
        <v>7.5</v>
      </c>
      <c r="F53" s="79">
        <v>7.7</v>
      </c>
      <c r="G53" s="80">
        <v>8</v>
      </c>
      <c r="H53" s="81"/>
      <c r="I53" s="98"/>
      <c r="J53" s="83">
        <f t="shared" si="11"/>
        <v>26.2</v>
      </c>
      <c r="K53" s="83">
        <f t="shared" si="3"/>
        <v>2.62</v>
      </c>
      <c r="L53" s="93"/>
      <c r="M53" s="93"/>
      <c r="N53" s="84"/>
      <c r="O53" s="85"/>
      <c r="P53" s="98"/>
      <c r="Q53" s="98"/>
      <c r="R53" s="83">
        <f t="shared" si="8"/>
        <v>0</v>
      </c>
      <c r="S53" s="83">
        <f t="shared" si="5"/>
        <v>0</v>
      </c>
      <c r="T53" s="86"/>
      <c r="U53" s="86"/>
      <c r="V53" s="86"/>
      <c r="W53" s="87"/>
      <c r="X53" s="87">
        <f t="shared" si="9"/>
        <v>0</v>
      </c>
      <c r="Y53" s="88">
        <f t="shared" si="7"/>
        <v>3</v>
      </c>
      <c r="Z53" s="98"/>
      <c r="AA53" s="90">
        <f t="shared" si="0"/>
        <v>3</v>
      </c>
      <c r="AB53" s="91" t="str">
        <f t="shared" si="10"/>
        <v>F</v>
      </c>
    </row>
    <row r="54" spans="1:28" ht="18" customHeight="1">
      <c r="A54" s="6">
        <v>45</v>
      </c>
      <c r="B54" s="77">
        <v>14019019044</v>
      </c>
      <c r="C54" s="78" t="s">
        <v>93</v>
      </c>
      <c r="D54" s="79">
        <v>5</v>
      </c>
      <c r="E54" s="79">
        <v>6</v>
      </c>
      <c r="F54" s="79">
        <v>5.7</v>
      </c>
      <c r="G54" s="80">
        <v>4</v>
      </c>
      <c r="H54" s="81"/>
      <c r="I54" s="98"/>
      <c r="J54" s="83">
        <f t="shared" si="11"/>
        <v>20.7</v>
      </c>
      <c r="K54" s="83">
        <f t="shared" si="3"/>
        <v>2.0699999999999998</v>
      </c>
      <c r="L54" s="93">
        <v>5.5</v>
      </c>
      <c r="M54" s="93">
        <v>5.5</v>
      </c>
      <c r="N54" s="84">
        <v>6</v>
      </c>
      <c r="O54" s="85"/>
      <c r="P54" s="98"/>
      <c r="Q54" s="98"/>
      <c r="R54" s="83">
        <f t="shared" si="8"/>
        <v>17</v>
      </c>
      <c r="S54" s="83">
        <f t="shared" si="5"/>
        <v>4.25</v>
      </c>
      <c r="T54" s="86"/>
      <c r="U54" s="86"/>
      <c r="V54" s="86"/>
      <c r="W54" s="87">
        <v>22</v>
      </c>
      <c r="X54" s="87">
        <f t="shared" si="9"/>
        <v>11</v>
      </c>
      <c r="Y54" s="88">
        <f t="shared" si="7"/>
        <v>17</v>
      </c>
      <c r="Z54" s="98"/>
      <c r="AA54" s="90">
        <f t="shared" si="0"/>
        <v>17</v>
      </c>
      <c r="AB54" s="91" t="str">
        <f t="shared" si="10"/>
        <v>F</v>
      </c>
    </row>
    <row r="55" spans="1:28" ht="18" customHeight="1">
      <c r="A55" s="6">
        <v>46</v>
      </c>
      <c r="B55" s="77">
        <v>14019019083</v>
      </c>
      <c r="C55" s="78" t="s">
        <v>94</v>
      </c>
      <c r="D55" s="79">
        <v>1.5</v>
      </c>
      <c r="E55" s="79">
        <v>7.5</v>
      </c>
      <c r="F55" s="79">
        <v>6</v>
      </c>
      <c r="G55" s="80">
        <v>9</v>
      </c>
      <c r="H55" s="81"/>
      <c r="I55" s="98"/>
      <c r="J55" s="83">
        <f t="shared" si="11"/>
        <v>24</v>
      </c>
      <c r="K55" s="83">
        <f t="shared" si="3"/>
        <v>2.4</v>
      </c>
      <c r="L55" s="93">
        <v>5</v>
      </c>
      <c r="M55" s="93">
        <v>4</v>
      </c>
      <c r="N55" s="84">
        <v>4</v>
      </c>
      <c r="O55" s="85"/>
      <c r="P55" s="98"/>
      <c r="Q55" s="98"/>
      <c r="R55" s="83">
        <f t="shared" si="8"/>
        <v>13</v>
      </c>
      <c r="S55" s="83">
        <f t="shared" si="5"/>
        <v>3.25</v>
      </c>
      <c r="T55" s="86"/>
      <c r="U55" s="86"/>
      <c r="V55" s="86"/>
      <c r="W55" s="87">
        <v>21.8</v>
      </c>
      <c r="X55" s="87">
        <f t="shared" si="9"/>
        <v>10.9</v>
      </c>
      <c r="Y55" s="88">
        <f t="shared" si="7"/>
        <v>17</v>
      </c>
      <c r="Z55" s="98"/>
      <c r="AA55" s="90">
        <f t="shared" si="0"/>
        <v>17</v>
      </c>
      <c r="AB55" s="91" t="str">
        <f t="shared" si="10"/>
        <v>F</v>
      </c>
    </row>
    <row r="56" spans="1:28" ht="18" customHeight="1">
      <c r="A56" s="6">
        <v>47</v>
      </c>
      <c r="B56" s="77">
        <v>14019019097</v>
      </c>
      <c r="C56" s="78" t="s">
        <v>95</v>
      </c>
      <c r="D56" s="79">
        <v>4.75</v>
      </c>
      <c r="E56" s="79">
        <v>5.5</v>
      </c>
      <c r="F56" s="79">
        <v>5.3</v>
      </c>
      <c r="G56" s="80">
        <v>6</v>
      </c>
      <c r="H56" s="81"/>
      <c r="I56" s="98"/>
      <c r="J56" s="83">
        <f t="shared" si="11"/>
        <v>21.55</v>
      </c>
      <c r="K56" s="83">
        <f t="shared" si="3"/>
        <v>2.1549999999999998</v>
      </c>
      <c r="L56" s="93">
        <v>4</v>
      </c>
      <c r="M56" s="93">
        <v>0</v>
      </c>
      <c r="N56" s="84">
        <v>5.5</v>
      </c>
      <c r="O56" s="85"/>
      <c r="P56" s="98"/>
      <c r="Q56" s="98"/>
      <c r="R56" s="83">
        <f t="shared" si="8"/>
        <v>9.5</v>
      </c>
      <c r="S56" s="83">
        <f t="shared" si="5"/>
        <v>2.375</v>
      </c>
      <c r="T56" s="86"/>
      <c r="U56" s="86"/>
      <c r="V56" s="86"/>
      <c r="W56" s="87">
        <v>24.8</v>
      </c>
      <c r="X56" s="87">
        <f t="shared" si="9"/>
        <v>12.4</v>
      </c>
      <c r="Y56" s="88">
        <f t="shared" si="7"/>
        <v>17</v>
      </c>
      <c r="Z56" s="98"/>
      <c r="AA56" s="90">
        <f t="shared" si="0"/>
        <v>17</v>
      </c>
      <c r="AB56" s="91" t="str">
        <f t="shared" si="10"/>
        <v>F</v>
      </c>
    </row>
    <row r="57" spans="1:28" ht="18" customHeight="1">
      <c r="A57" s="6">
        <v>48</v>
      </c>
      <c r="B57" s="77">
        <v>14019019077</v>
      </c>
      <c r="C57" s="78" t="s">
        <v>96</v>
      </c>
      <c r="D57" s="79">
        <v>0.75</v>
      </c>
      <c r="E57" s="79">
        <v>6.5</v>
      </c>
      <c r="F57" s="79">
        <v>4.8</v>
      </c>
      <c r="G57" s="80">
        <v>8</v>
      </c>
      <c r="H57" s="81"/>
      <c r="I57" s="98"/>
      <c r="J57" s="83">
        <f t="shared" si="11"/>
        <v>20.05</v>
      </c>
      <c r="K57" s="83">
        <f t="shared" si="3"/>
        <v>2.0049999999999999</v>
      </c>
      <c r="L57" s="93">
        <v>4</v>
      </c>
      <c r="M57" s="93">
        <v>4</v>
      </c>
      <c r="N57" s="84">
        <v>4</v>
      </c>
      <c r="O57" s="85"/>
      <c r="P57" s="98"/>
      <c r="Q57" s="98"/>
      <c r="R57" s="83">
        <f t="shared" si="8"/>
        <v>12</v>
      </c>
      <c r="S57" s="83">
        <f t="shared" si="5"/>
        <v>3</v>
      </c>
      <c r="T57" s="86"/>
      <c r="U57" s="86"/>
      <c r="V57" s="86"/>
      <c r="W57" s="87">
        <v>15</v>
      </c>
      <c r="X57" s="87">
        <f t="shared" si="9"/>
        <v>7.5</v>
      </c>
      <c r="Y57" s="88">
        <f t="shared" si="7"/>
        <v>13</v>
      </c>
      <c r="Z57" s="98"/>
      <c r="AA57" s="90">
        <f t="shared" si="0"/>
        <v>13</v>
      </c>
      <c r="AB57" s="91" t="str">
        <f t="shared" si="10"/>
        <v>F</v>
      </c>
    </row>
    <row r="58" spans="1:28" ht="18" customHeight="1">
      <c r="A58" s="6">
        <v>49</v>
      </c>
      <c r="B58" s="77">
        <v>14019019090</v>
      </c>
      <c r="C58" s="78" t="s">
        <v>97</v>
      </c>
      <c r="D58" s="79">
        <v>7.25</v>
      </c>
      <c r="E58" s="79">
        <v>6</v>
      </c>
      <c r="F58" s="79">
        <v>8.1999999999999993</v>
      </c>
      <c r="G58" s="80">
        <v>9</v>
      </c>
      <c r="H58" s="81"/>
      <c r="I58" s="98"/>
      <c r="J58" s="83">
        <f t="shared" si="11"/>
        <v>30.45</v>
      </c>
      <c r="K58" s="83">
        <f t="shared" si="3"/>
        <v>3.0449999999999999</v>
      </c>
      <c r="L58" s="93">
        <v>6.5</v>
      </c>
      <c r="M58" s="93">
        <v>0</v>
      </c>
      <c r="N58" s="84">
        <v>7</v>
      </c>
      <c r="O58" s="85"/>
      <c r="P58" s="98"/>
      <c r="Q58" s="98"/>
      <c r="R58" s="83">
        <f t="shared" si="8"/>
        <v>13.5</v>
      </c>
      <c r="S58" s="83">
        <f t="shared" si="5"/>
        <v>3.375</v>
      </c>
      <c r="T58" s="86"/>
      <c r="U58" s="86"/>
      <c r="V58" s="86"/>
      <c r="W58" s="87">
        <v>33</v>
      </c>
      <c r="X58" s="87">
        <f t="shared" si="9"/>
        <v>16.5</v>
      </c>
      <c r="Y58" s="88">
        <f t="shared" si="7"/>
        <v>23</v>
      </c>
      <c r="Z58" s="98"/>
      <c r="AA58" s="90">
        <f t="shared" si="0"/>
        <v>23</v>
      </c>
      <c r="AB58" s="91" t="str">
        <f t="shared" si="10"/>
        <v>F</v>
      </c>
    </row>
    <row r="59" spans="1:28" ht="18" customHeight="1">
      <c r="A59" s="6">
        <v>50</v>
      </c>
      <c r="B59" s="98">
        <v>14019019135</v>
      </c>
      <c r="C59" s="98" t="s">
        <v>98</v>
      </c>
      <c r="D59" s="79">
        <v>2.25</v>
      </c>
      <c r="E59" s="79">
        <v>7</v>
      </c>
      <c r="F59" s="79">
        <v>3.8</v>
      </c>
      <c r="G59" s="80">
        <v>6</v>
      </c>
      <c r="H59" s="81"/>
      <c r="I59" s="98"/>
      <c r="J59" s="83">
        <f t="shared" si="11"/>
        <v>19.05</v>
      </c>
      <c r="K59" s="83">
        <f t="shared" si="3"/>
        <v>1.905</v>
      </c>
      <c r="L59" s="93">
        <v>0</v>
      </c>
      <c r="M59" s="93">
        <v>5</v>
      </c>
      <c r="N59" s="84">
        <v>5.5</v>
      </c>
      <c r="O59" s="85"/>
      <c r="P59" s="98"/>
      <c r="Q59" s="98"/>
      <c r="R59" s="83">
        <f t="shared" si="8"/>
        <v>10.5</v>
      </c>
      <c r="S59" s="83">
        <f t="shared" si="5"/>
        <v>2.625</v>
      </c>
      <c r="T59" s="86"/>
      <c r="U59" s="86"/>
      <c r="V59" s="86"/>
      <c r="W59" s="87">
        <v>26</v>
      </c>
      <c r="X59" s="87">
        <f t="shared" si="9"/>
        <v>13</v>
      </c>
      <c r="Y59" s="88">
        <f t="shared" si="7"/>
        <v>18</v>
      </c>
      <c r="Z59" s="98"/>
      <c r="AA59" s="90">
        <f t="shared" si="0"/>
        <v>18</v>
      </c>
      <c r="AB59" s="91" t="str">
        <f t="shared" si="10"/>
        <v>F</v>
      </c>
    </row>
    <row r="60" spans="1:28" ht="18" customHeight="1">
      <c r="A60" s="6">
        <v>51</v>
      </c>
      <c r="B60" s="98">
        <v>14019019054</v>
      </c>
      <c r="C60" s="98" t="s">
        <v>99</v>
      </c>
      <c r="D60" s="79">
        <v>4</v>
      </c>
      <c r="E60" s="79">
        <v>6.5</v>
      </c>
      <c r="F60" s="79">
        <v>5.8</v>
      </c>
      <c r="G60" s="80">
        <v>7</v>
      </c>
      <c r="H60" s="81"/>
      <c r="I60" s="120"/>
      <c r="J60" s="83">
        <f t="shared" ref="J60:J63" si="12">SUM(D60:I60)</f>
        <v>23.3</v>
      </c>
      <c r="K60" s="83">
        <f t="shared" si="3"/>
        <v>2.33</v>
      </c>
      <c r="L60" s="93">
        <v>4.5</v>
      </c>
      <c r="M60" s="93">
        <v>5</v>
      </c>
      <c r="N60" s="84">
        <v>5</v>
      </c>
      <c r="O60" s="85"/>
      <c r="P60" s="120"/>
      <c r="Q60" s="120"/>
      <c r="R60" s="83">
        <f t="shared" ref="R60:R63" si="13">SUM(L60:Q60)</f>
        <v>14.5</v>
      </c>
      <c r="S60" s="83">
        <f t="shared" si="5"/>
        <v>3.625</v>
      </c>
      <c r="T60" s="120"/>
      <c r="U60" s="120"/>
      <c r="V60" s="120"/>
      <c r="W60" s="87">
        <v>21.8</v>
      </c>
      <c r="X60" s="87">
        <f t="shared" ref="X60:X63" si="14">+W60/$W$9*$X$9</f>
        <v>10.9</v>
      </c>
      <c r="Y60" s="88">
        <f t="shared" ref="Y60:Y63" si="15">ROUND(T60+U60+V60+S60+K60+X60,0)</f>
        <v>17</v>
      </c>
      <c r="Z60" s="120"/>
      <c r="AA60" s="90">
        <f t="shared" si="0"/>
        <v>17</v>
      </c>
      <c r="AB60" s="91" t="str">
        <f t="shared" si="10"/>
        <v>F</v>
      </c>
    </row>
    <row r="61" spans="1:28" ht="18" customHeight="1">
      <c r="A61" s="6">
        <v>52</v>
      </c>
      <c r="B61" s="98">
        <v>14019019149</v>
      </c>
      <c r="C61" s="98" t="s">
        <v>100</v>
      </c>
      <c r="D61" s="79">
        <v>4</v>
      </c>
      <c r="E61" s="79">
        <v>4.5</v>
      </c>
      <c r="F61" s="79">
        <v>6.2</v>
      </c>
      <c r="G61" s="80">
        <v>9</v>
      </c>
      <c r="H61" s="81"/>
      <c r="I61" s="120"/>
      <c r="J61" s="83">
        <f t="shared" si="12"/>
        <v>23.7</v>
      </c>
      <c r="K61" s="83">
        <f t="shared" si="3"/>
        <v>2.37</v>
      </c>
      <c r="L61" s="93">
        <v>5</v>
      </c>
      <c r="M61" s="93">
        <v>4</v>
      </c>
      <c r="N61" s="84">
        <v>4.5</v>
      </c>
      <c r="O61" s="85"/>
      <c r="P61" s="120"/>
      <c r="Q61" s="120"/>
      <c r="R61" s="83">
        <f t="shared" si="13"/>
        <v>13.5</v>
      </c>
      <c r="S61" s="83">
        <f t="shared" si="5"/>
        <v>3.375</v>
      </c>
      <c r="T61" s="120"/>
      <c r="U61" s="120"/>
      <c r="V61" s="120"/>
      <c r="W61" s="87">
        <v>18.8</v>
      </c>
      <c r="X61" s="87">
        <f t="shared" si="14"/>
        <v>9.4</v>
      </c>
      <c r="Y61" s="88">
        <f t="shared" si="15"/>
        <v>15</v>
      </c>
      <c r="Z61" s="120"/>
      <c r="AA61" s="90">
        <f t="shared" si="0"/>
        <v>15</v>
      </c>
      <c r="AB61" s="91" t="str">
        <f t="shared" si="10"/>
        <v>F</v>
      </c>
    </row>
    <row r="62" spans="1:28" ht="18" customHeight="1">
      <c r="A62" s="6">
        <v>53</v>
      </c>
      <c r="B62" s="98">
        <v>14019019145</v>
      </c>
      <c r="C62" s="98" t="s">
        <v>101</v>
      </c>
      <c r="D62" s="79">
        <v>0</v>
      </c>
      <c r="E62" s="79">
        <v>6.5</v>
      </c>
      <c r="F62" s="79">
        <v>5.3</v>
      </c>
      <c r="G62" s="80">
        <v>7</v>
      </c>
      <c r="H62" s="81"/>
      <c r="I62" s="120"/>
      <c r="J62" s="83">
        <f t="shared" si="12"/>
        <v>18.8</v>
      </c>
      <c r="K62" s="83">
        <f t="shared" si="3"/>
        <v>1.88</v>
      </c>
      <c r="L62" s="93">
        <v>0</v>
      </c>
      <c r="M62" s="93">
        <v>0</v>
      </c>
      <c r="N62" s="84">
        <v>4.5</v>
      </c>
      <c r="O62" s="85"/>
      <c r="P62" s="120"/>
      <c r="Q62" s="120"/>
      <c r="R62" s="83">
        <f t="shared" si="13"/>
        <v>4.5</v>
      </c>
      <c r="S62" s="83">
        <f t="shared" si="5"/>
        <v>1.125</v>
      </c>
      <c r="T62" s="120"/>
      <c r="U62" s="120"/>
      <c r="V62" s="120"/>
      <c r="W62" s="87">
        <v>14</v>
      </c>
      <c r="X62" s="87">
        <f t="shared" si="14"/>
        <v>7.0000000000000009</v>
      </c>
      <c r="Y62" s="88">
        <f t="shared" si="15"/>
        <v>10</v>
      </c>
      <c r="Z62" s="120"/>
      <c r="AA62" s="90">
        <f t="shared" si="0"/>
        <v>10</v>
      </c>
      <c r="AB62" s="91" t="str">
        <f t="shared" si="10"/>
        <v>F</v>
      </c>
    </row>
    <row r="63" spans="1:28" ht="18" customHeight="1">
      <c r="A63" s="6">
        <v>54</v>
      </c>
      <c r="B63" s="98">
        <v>14019019150</v>
      </c>
      <c r="C63" s="98" t="s">
        <v>102</v>
      </c>
      <c r="D63" s="79">
        <v>4.5</v>
      </c>
      <c r="E63" s="79">
        <v>7.5</v>
      </c>
      <c r="F63" s="79">
        <v>4</v>
      </c>
      <c r="G63" s="80">
        <v>5</v>
      </c>
      <c r="H63" s="81"/>
      <c r="I63" s="120"/>
      <c r="J63" s="83">
        <f t="shared" si="12"/>
        <v>21</v>
      </c>
      <c r="K63" s="83">
        <f t="shared" si="3"/>
        <v>2.1</v>
      </c>
      <c r="L63" s="93">
        <v>4</v>
      </c>
      <c r="M63" s="93">
        <v>3.5</v>
      </c>
      <c r="N63" s="84">
        <v>4.5</v>
      </c>
      <c r="O63" s="85"/>
      <c r="P63" s="120"/>
      <c r="Q63" s="120"/>
      <c r="R63" s="83">
        <f t="shared" si="13"/>
        <v>12</v>
      </c>
      <c r="S63" s="83">
        <f t="shared" si="5"/>
        <v>3</v>
      </c>
      <c r="T63" s="120"/>
      <c r="U63" s="120"/>
      <c r="V63" s="120"/>
      <c r="W63" s="87">
        <v>29.75</v>
      </c>
      <c r="X63" s="87">
        <f t="shared" si="14"/>
        <v>14.875</v>
      </c>
      <c r="Y63" s="88">
        <f t="shared" si="15"/>
        <v>20</v>
      </c>
      <c r="Z63" s="120"/>
      <c r="AA63" s="90">
        <f t="shared" si="0"/>
        <v>20</v>
      </c>
      <c r="AB63" s="91" t="str">
        <f t="shared" si="10"/>
        <v>F</v>
      </c>
    </row>
  </sheetData>
  <sheetProtection formatCells="0" formatColumns="0" formatRows="0" insertColumns="0" deleteColumns="0"/>
  <sortState ref="B10:C64">
    <sortCondition ref="B10"/>
  </sortState>
  <mergeCells count="8">
    <mergeCell ref="A7:A9"/>
    <mergeCell ref="D4:F4"/>
    <mergeCell ref="B7:C8"/>
    <mergeCell ref="Y2:Z2"/>
    <mergeCell ref="Y3:Z3"/>
    <mergeCell ref="Y4:Z4"/>
    <mergeCell ref="D8:I8"/>
    <mergeCell ref="L8:Q8"/>
  </mergeCells>
  <printOptions horizontalCentered="1"/>
  <pageMargins left="0.25" right="0.25" top="0.5" bottom="0.75" header="0.25" footer="0.25"/>
  <pageSetup paperSize="9" scale="67" orientation="landscape" r:id="rId1"/>
  <headerFooter scaleWithDoc="0">
    <oddHeader>&amp;RPage &amp;P of &amp;N</oddHeader>
    <oddFooter>&amp;L_________________________Resource Person / Instructor&amp;R_________________________Chairperson</oddFooter>
  </headerFooter>
  <rowBreaks count="1" manualBreakCount="1">
    <brk id="34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Grade Summary</vt:lpstr>
      <vt:lpstr>Course Code</vt:lpstr>
      <vt:lpstr>Grade</vt:lpstr>
      <vt:lpstr>'Course Code'!Print_Area</vt:lpstr>
      <vt:lpstr>'Grade Summary'!Print_Area</vt:lpstr>
      <vt:lpstr>'Course Code'!Print_Titles</vt:lpstr>
      <vt:lpstr>Quiz</vt:lpstr>
      <vt:lpstr>Range</vt:lpstr>
      <vt:lpstr>Total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8940</cp:lastModifiedBy>
  <cp:lastPrinted>2013-06-07T11:31:25Z</cp:lastPrinted>
  <dcterms:created xsi:type="dcterms:W3CDTF">2010-08-16T07:00:02Z</dcterms:created>
  <dcterms:modified xsi:type="dcterms:W3CDTF">2015-01-23T08:17:18Z</dcterms:modified>
</cp:coreProperties>
</file>